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a Kovač\Desktop\2020\Izvještaj pa 01.01.-30.06.2020\"/>
    </mc:Choice>
  </mc:AlternateContent>
  <xr:revisionPtr revIDLastSave="0" documentId="13_ncr:1_{50C2D1CD-445C-4729-8982-5C11282DE78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Obrazac 1." sheetId="1" r:id="rId1"/>
    <sheet name="Obrazac 2." sheetId="2" r:id="rId2"/>
    <sheet name="Obrazac 3." sheetId="3" r:id="rId3"/>
    <sheet name="Obrazac 4." sheetId="4" r:id="rId4"/>
    <sheet name="Obrazac 5." sheetId="5" r:id="rId5"/>
    <sheet name="Obrazac 6." sheetId="6" r:id="rId6"/>
    <sheet name="Obrazac 7." sheetId="7" r:id="rId7"/>
    <sheet name="Obrazac 8." sheetId="8" r:id="rId8"/>
    <sheet name="Obrazac 9." sheetId="9" r:id="rId9"/>
    <sheet name="JP Obrazac" sheetId="10" r:id="rId10"/>
  </sheets>
  <definedNames>
    <definedName name="_xlnm._FilterDatabase" localSheetId="6">'Obrazac 7.'!$A$1:$I$73</definedName>
    <definedName name="_xlnm.Print_Area" localSheetId="9">'JP Obrazac'!$A$1:$G$60</definedName>
    <definedName name="_xlnm.Print_Area" localSheetId="0">'Obrazac 1.'!$A$1:$I$250</definedName>
    <definedName name="_xlnm.Print_Area" localSheetId="1">'Obrazac 2.'!$A$1:$J$98</definedName>
    <definedName name="_xlnm.Print_Area" localSheetId="2">'Obrazac 3.'!$A$1:$E$50</definedName>
    <definedName name="_xlnm.Print_Area" localSheetId="3">'Obrazac 4.'!$A$1:$H$213</definedName>
    <definedName name="_xlnm.Print_Area" localSheetId="4">'Obrazac 5.'!$A$1:$E$122</definedName>
    <definedName name="_xlnm.Print_Area" localSheetId="5">'Obrazac 6.'!$A$1:$J$60</definedName>
    <definedName name="_xlnm.Print_Area" localSheetId="6">'Obrazac 7.'!$A$1:$I$72</definedName>
    <definedName name="_xlnm.Print_Area" localSheetId="7">'Obrazac 8.'!$A$1:$K$303</definedName>
    <definedName name="_xlnm.Print_Area" localSheetId="8">'Obrazac 9.'!$A$1:$F$50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8" i="8" l="1"/>
  <c r="H84" i="8" s="1"/>
  <c r="F133" i="1"/>
  <c r="C24" i="3"/>
  <c r="C25" i="3"/>
  <c r="C28" i="3"/>
  <c r="D31" i="2" l="1"/>
  <c r="E37" i="10" l="1"/>
  <c r="E36" i="10" s="1"/>
  <c r="E32" i="10"/>
  <c r="E27" i="10" s="1"/>
  <c r="E21" i="10"/>
  <c r="E18" i="10" s="1"/>
  <c r="E35" i="10" s="1"/>
  <c r="E44" i="10" s="1"/>
  <c r="I267" i="8"/>
  <c r="I255" i="8"/>
  <c r="I243" i="8"/>
  <c r="I230" i="8"/>
  <c r="I240" i="8" s="1"/>
  <c r="I218" i="8"/>
  <c r="I208" i="8"/>
  <c r="I215" i="8" s="1"/>
  <c r="I200" i="8"/>
  <c r="I192" i="8"/>
  <c r="I175" i="8"/>
  <c r="I174" i="8" s="1"/>
  <c r="I138" i="8"/>
  <c r="I122" i="8"/>
  <c r="I121" i="8" s="1"/>
  <c r="I111" i="8"/>
  <c r="I108" i="8"/>
  <c r="I88" i="8"/>
  <c r="I85" i="8"/>
  <c r="I72" i="8"/>
  <c r="I53" i="8"/>
  <c r="I52" i="8" s="1"/>
  <c r="I42" i="8"/>
  <c r="I40" i="8"/>
  <c r="I33" i="8"/>
  <c r="I29" i="8"/>
  <c r="F194" i="4"/>
  <c r="F192" i="4"/>
  <c r="F190" i="4"/>
  <c r="F188" i="4"/>
  <c r="F186" i="4"/>
  <c r="F184" i="4"/>
  <c r="F182" i="4"/>
  <c r="F178" i="4"/>
  <c r="F171" i="4"/>
  <c r="F165" i="4"/>
  <c r="F163" i="4"/>
  <c r="F162" i="4" s="1"/>
  <c r="F155" i="4"/>
  <c r="F148" i="4"/>
  <c r="F139" i="4"/>
  <c r="F131" i="4"/>
  <c r="F124" i="4"/>
  <c r="F115" i="4"/>
  <c r="F110" i="4"/>
  <c r="F102" i="4"/>
  <c r="F99" i="4"/>
  <c r="F93" i="4"/>
  <c r="F89" i="4"/>
  <c r="F82" i="4"/>
  <c r="F76" i="4"/>
  <c r="F72" i="4"/>
  <c r="F71" i="4"/>
  <c r="F69" i="4"/>
  <c r="F63" i="4"/>
  <c r="F60" i="4"/>
  <c r="F52" i="4"/>
  <c r="F28" i="4" s="1"/>
  <c r="F45" i="4"/>
  <c r="F29" i="4"/>
  <c r="E29" i="4"/>
  <c r="D32" i="3"/>
  <c r="D28" i="3"/>
  <c r="D25" i="3" s="1"/>
  <c r="F82" i="2"/>
  <c r="F74" i="2"/>
  <c r="F66" i="2"/>
  <c r="F59" i="2"/>
  <c r="F53" i="2"/>
  <c r="F44" i="2"/>
  <c r="F34" i="2"/>
  <c r="F31" i="2"/>
  <c r="F28" i="2"/>
  <c r="G235" i="1"/>
  <c r="G233" i="1" s="1"/>
  <c r="G230" i="1" s="1"/>
  <c r="G223" i="1"/>
  <c r="G221" i="1" s="1"/>
  <c r="G218" i="1" s="1"/>
  <c r="G213" i="1"/>
  <c r="G208" i="1"/>
  <c r="G201" i="1"/>
  <c r="G200" i="1" s="1"/>
  <c r="G199" i="1" s="1"/>
  <c r="G194" i="1"/>
  <c r="G193" i="1" s="1"/>
  <c r="G190" i="1"/>
  <c r="G189" i="1"/>
  <c r="G184" i="1"/>
  <c r="G175" i="1" s="1"/>
  <c r="G176" i="1"/>
  <c r="G172" i="1"/>
  <c r="G171" i="1" s="1"/>
  <c r="G167" i="1"/>
  <c r="G166" i="1"/>
  <c r="G159" i="1"/>
  <c r="G154" i="1"/>
  <c r="G145" i="1"/>
  <c r="G138" i="1"/>
  <c r="G137" i="1" s="1"/>
  <c r="G136" i="1" s="1"/>
  <c r="G133" i="1"/>
  <c r="G132" i="1" s="1"/>
  <c r="G126" i="1"/>
  <c r="G125" i="1"/>
  <c r="G117" i="1"/>
  <c r="G113" i="1"/>
  <c r="G103" i="1"/>
  <c r="G95" i="1"/>
  <c r="G92" i="1"/>
  <c r="G88" i="1"/>
  <c r="G84" i="1"/>
  <c r="G80" i="1"/>
  <c r="G70" i="1"/>
  <c r="G62" i="1"/>
  <c r="G57" i="1"/>
  <c r="G56" i="1"/>
  <c r="G53" i="1"/>
  <c r="G46" i="1"/>
  <c r="G45" i="1" s="1"/>
  <c r="G44" i="1" s="1"/>
  <c r="G42" i="1"/>
  <c r="G38" i="1"/>
  <c r="G36" i="1"/>
  <c r="G34" i="1"/>
  <c r="G28" i="1"/>
  <c r="I107" i="8" l="1"/>
  <c r="I84" i="8" s="1"/>
  <c r="I27" i="8" s="1"/>
  <c r="I198" i="8" s="1"/>
  <c r="I216" i="8" s="1"/>
  <c r="I284" i="8" s="1"/>
  <c r="I28" i="8"/>
  <c r="D24" i="3"/>
  <c r="G192" i="1"/>
  <c r="F27" i="2"/>
  <c r="F98" i="4"/>
  <c r="F27" i="4" s="1"/>
  <c r="F26" i="4" s="1"/>
  <c r="I242" i="8"/>
  <c r="I283" i="8" s="1"/>
  <c r="G27" i="1"/>
  <c r="G83" i="1"/>
  <c r="G55" i="1" s="1"/>
  <c r="F138" i="4"/>
  <c r="I137" i="8"/>
  <c r="F58" i="2"/>
  <c r="F114" i="4"/>
  <c r="F170" i="4"/>
  <c r="F169" i="4" s="1"/>
  <c r="I120" i="8"/>
  <c r="F26" i="2"/>
  <c r="F25" i="2" s="1"/>
  <c r="G131" i="1"/>
  <c r="G170" i="1"/>
  <c r="D21" i="10"/>
  <c r="G26" i="1" l="1"/>
  <c r="G111" i="8"/>
  <c r="E117" i="1" l="1"/>
  <c r="G138" i="8"/>
  <c r="D28" i="2"/>
  <c r="D53" i="2"/>
  <c r="E31" i="7" l="1"/>
  <c r="G43" i="10" l="1"/>
  <c r="F43" i="10"/>
  <c r="G42" i="10"/>
  <c r="F42" i="10"/>
  <c r="G40" i="10"/>
  <c r="F40" i="10"/>
  <c r="G39" i="10"/>
  <c r="G38" i="10"/>
  <c r="F38" i="10"/>
  <c r="D37" i="10"/>
  <c r="C37" i="10"/>
  <c r="G34" i="10"/>
  <c r="F34" i="10"/>
  <c r="G33" i="10"/>
  <c r="F33" i="10"/>
  <c r="D32" i="10"/>
  <c r="D27" i="10" s="1"/>
  <c r="C32" i="10"/>
  <c r="C27" i="10" s="1"/>
  <c r="G31" i="10"/>
  <c r="F31" i="10"/>
  <c r="G30" i="10"/>
  <c r="F30" i="10"/>
  <c r="G29" i="10"/>
  <c r="F29" i="10"/>
  <c r="G28" i="10"/>
  <c r="F28" i="10"/>
  <c r="G26" i="10"/>
  <c r="F26" i="10"/>
  <c r="G25" i="10"/>
  <c r="F25" i="10"/>
  <c r="G24" i="10"/>
  <c r="F24" i="10"/>
  <c r="G23" i="10"/>
  <c r="F23" i="10"/>
  <c r="G22" i="10"/>
  <c r="F22" i="10"/>
  <c r="C21" i="10"/>
  <c r="C18" i="10" s="1"/>
  <c r="G20" i="10"/>
  <c r="F20" i="10"/>
  <c r="G19" i="10"/>
  <c r="F19" i="10"/>
  <c r="E38" i="9"/>
  <c r="D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K281" i="8"/>
  <c r="J281" i="8"/>
  <c r="K280" i="8"/>
  <c r="J280" i="8"/>
  <c r="K279" i="8"/>
  <c r="J279" i="8"/>
  <c r="K273" i="8"/>
  <c r="J273" i="8"/>
  <c r="K272" i="8"/>
  <c r="J272" i="8"/>
  <c r="K271" i="8"/>
  <c r="J271" i="8"/>
  <c r="K270" i="8"/>
  <c r="J270" i="8"/>
  <c r="K269" i="8"/>
  <c r="J269" i="8"/>
  <c r="K268" i="8"/>
  <c r="J268" i="8"/>
  <c r="H267" i="8"/>
  <c r="G267" i="8"/>
  <c r="K266" i="8"/>
  <c r="J266" i="8"/>
  <c r="K260" i="8"/>
  <c r="J260" i="8"/>
  <c r="K259" i="8"/>
  <c r="J259" i="8"/>
  <c r="K258" i="8"/>
  <c r="J258" i="8"/>
  <c r="K257" i="8"/>
  <c r="J257" i="8"/>
  <c r="K256" i="8"/>
  <c r="J256" i="8"/>
  <c r="H255" i="8"/>
  <c r="G255" i="8"/>
  <c r="K254" i="8"/>
  <c r="J254" i="8"/>
  <c r="K248" i="8"/>
  <c r="J248" i="8"/>
  <c r="K247" i="8"/>
  <c r="J247" i="8"/>
  <c r="K246" i="8"/>
  <c r="J246" i="8"/>
  <c r="K245" i="8"/>
  <c r="J245" i="8"/>
  <c r="K244" i="8"/>
  <c r="J244" i="8"/>
  <c r="H243" i="8"/>
  <c r="G243" i="8"/>
  <c r="K241" i="8"/>
  <c r="J241" i="8"/>
  <c r="K239" i="8"/>
  <c r="J239" i="8"/>
  <c r="K238" i="8"/>
  <c r="J238" i="8"/>
  <c r="K237" i="8"/>
  <c r="J237" i="8"/>
  <c r="K236" i="8"/>
  <c r="J236" i="8"/>
  <c r="K235" i="8"/>
  <c r="J235" i="8"/>
  <c r="K234" i="8"/>
  <c r="J234" i="8"/>
  <c r="K233" i="8"/>
  <c r="J233" i="8"/>
  <c r="K232" i="8"/>
  <c r="J232" i="8"/>
  <c r="K231" i="8"/>
  <c r="J231" i="8"/>
  <c r="H230" i="8"/>
  <c r="G230" i="8"/>
  <c r="K229" i="8"/>
  <c r="J229" i="8"/>
  <c r="K228" i="8"/>
  <c r="J228" i="8"/>
  <c r="K227" i="8"/>
  <c r="J227" i="8"/>
  <c r="K226" i="8"/>
  <c r="J226" i="8"/>
  <c r="K225" i="8"/>
  <c r="J225" i="8"/>
  <c r="K224" i="8"/>
  <c r="J224" i="8"/>
  <c r="K223" i="8"/>
  <c r="J223" i="8"/>
  <c r="K222" i="8"/>
  <c r="J222" i="8"/>
  <c r="K221" i="8"/>
  <c r="J221" i="8"/>
  <c r="K220" i="8"/>
  <c r="J220" i="8"/>
  <c r="K219" i="8"/>
  <c r="J219" i="8"/>
  <c r="H218" i="8"/>
  <c r="G218" i="8"/>
  <c r="G240" i="8" s="1"/>
  <c r="K217" i="8"/>
  <c r="J217" i="8"/>
  <c r="K214" i="8"/>
  <c r="J214" i="8"/>
  <c r="K213" i="8"/>
  <c r="J213" i="8"/>
  <c r="K212" i="8"/>
  <c r="J212" i="8"/>
  <c r="K211" i="8"/>
  <c r="J211" i="8"/>
  <c r="K210" i="8"/>
  <c r="J210" i="8"/>
  <c r="K209" i="8"/>
  <c r="J209" i="8"/>
  <c r="H208" i="8"/>
  <c r="G208" i="8"/>
  <c r="K207" i="8"/>
  <c r="J207" i="8"/>
  <c r="K206" i="8"/>
  <c r="J206" i="8"/>
  <c r="H200" i="8"/>
  <c r="G200" i="8"/>
  <c r="K199" i="8"/>
  <c r="J199" i="8"/>
  <c r="K197" i="8"/>
  <c r="J197" i="8"/>
  <c r="K196" i="8"/>
  <c r="J196" i="8"/>
  <c r="K195" i="8"/>
  <c r="J195" i="8"/>
  <c r="K194" i="8"/>
  <c r="J194" i="8"/>
  <c r="K193" i="8"/>
  <c r="J193" i="8"/>
  <c r="H192" i="8"/>
  <c r="G192" i="8"/>
  <c r="K191" i="8"/>
  <c r="J191" i="8"/>
  <c r="K190" i="8"/>
  <c r="J190" i="8"/>
  <c r="K189" i="8"/>
  <c r="J189" i="8"/>
  <c r="K188" i="8"/>
  <c r="J188" i="8"/>
  <c r="K187" i="8"/>
  <c r="J187" i="8"/>
  <c r="K186" i="8"/>
  <c r="J186" i="8"/>
  <c r="K185" i="8"/>
  <c r="J185" i="8"/>
  <c r="K182" i="8"/>
  <c r="J182" i="8"/>
  <c r="K181" i="8"/>
  <c r="J181" i="8"/>
  <c r="K180" i="8"/>
  <c r="J180" i="8"/>
  <c r="K179" i="8"/>
  <c r="J179" i="8"/>
  <c r="K178" i="8"/>
  <c r="J178" i="8"/>
  <c r="K177" i="8"/>
  <c r="J177" i="8"/>
  <c r="H175" i="8"/>
  <c r="H174" i="8" s="1"/>
  <c r="G175" i="8"/>
  <c r="G174" i="8" s="1"/>
  <c r="K173" i="8"/>
  <c r="J173" i="8"/>
  <c r="K172" i="8"/>
  <c r="J172" i="8"/>
  <c r="K171" i="8"/>
  <c r="J171" i="8"/>
  <c r="K170" i="8"/>
  <c r="J170" i="8"/>
  <c r="K169" i="8"/>
  <c r="J169" i="8"/>
  <c r="K168" i="8"/>
  <c r="J168" i="8"/>
  <c r="K167" i="8"/>
  <c r="J167" i="8"/>
  <c r="K166" i="8"/>
  <c r="J166" i="8"/>
  <c r="K165" i="8"/>
  <c r="J165" i="8"/>
  <c r="K164" i="8"/>
  <c r="J164" i="8"/>
  <c r="K163" i="8"/>
  <c r="J163" i="8"/>
  <c r="K162" i="8"/>
  <c r="J162" i="8"/>
  <c r="K161" i="8"/>
  <c r="J161" i="8"/>
  <c r="K160" i="8"/>
  <c r="J160" i="8"/>
  <c r="K159" i="8"/>
  <c r="J159" i="8"/>
  <c r="K158" i="8"/>
  <c r="J158" i="8"/>
  <c r="K157" i="8"/>
  <c r="J157" i="8"/>
  <c r="K156" i="8"/>
  <c r="J156" i="8"/>
  <c r="K155" i="8"/>
  <c r="J155" i="8"/>
  <c r="K149" i="8"/>
  <c r="J149" i="8"/>
  <c r="K146" i="8"/>
  <c r="J146" i="8"/>
  <c r="K144" i="8"/>
  <c r="J144" i="8"/>
  <c r="K143" i="8"/>
  <c r="J143" i="8"/>
  <c r="K142" i="8"/>
  <c r="J142" i="8"/>
  <c r="K141" i="8"/>
  <c r="J141" i="8"/>
  <c r="K140" i="8"/>
  <c r="J140" i="8"/>
  <c r="K139" i="8"/>
  <c r="J139" i="8"/>
  <c r="H138" i="8"/>
  <c r="K136" i="8"/>
  <c r="J136" i="8"/>
  <c r="K135" i="8"/>
  <c r="J135" i="8"/>
  <c r="K134" i="8"/>
  <c r="J134" i="8"/>
  <c r="K133" i="8"/>
  <c r="J133" i="8"/>
  <c r="K132" i="8"/>
  <c r="J132" i="8"/>
  <c r="K131" i="8"/>
  <c r="J131" i="8"/>
  <c r="K130" i="8"/>
  <c r="J130" i="8"/>
  <c r="K129" i="8"/>
  <c r="J129" i="8"/>
  <c r="K128" i="8"/>
  <c r="J128" i="8"/>
  <c r="K127" i="8"/>
  <c r="J127" i="8"/>
  <c r="K126" i="8"/>
  <c r="J126" i="8"/>
  <c r="K125" i="8"/>
  <c r="J125" i="8"/>
  <c r="K124" i="8"/>
  <c r="J124" i="8"/>
  <c r="K123" i="8"/>
  <c r="J123" i="8"/>
  <c r="H122" i="8"/>
  <c r="G122" i="8"/>
  <c r="G121" i="8" s="1"/>
  <c r="H111" i="8"/>
  <c r="K109" i="8"/>
  <c r="J109" i="8"/>
  <c r="H108" i="8"/>
  <c r="G108" i="8"/>
  <c r="K106" i="8"/>
  <c r="J106" i="8"/>
  <c r="K105" i="8"/>
  <c r="J105" i="8"/>
  <c r="K104" i="8"/>
  <c r="J104" i="8"/>
  <c r="K103" i="8"/>
  <c r="J103" i="8"/>
  <c r="J97" i="8"/>
  <c r="J96" i="8"/>
  <c r="K95" i="8"/>
  <c r="J95" i="8"/>
  <c r="K94" i="8"/>
  <c r="J94" i="8"/>
  <c r="K93" i="8"/>
  <c r="J93" i="8"/>
  <c r="K92" i="8"/>
  <c r="J92" i="8"/>
  <c r="K91" i="8"/>
  <c r="J91" i="8"/>
  <c r="K90" i="8"/>
  <c r="J90" i="8"/>
  <c r="K89" i="8"/>
  <c r="J89" i="8"/>
  <c r="G88" i="8"/>
  <c r="K87" i="8"/>
  <c r="J87" i="8"/>
  <c r="K86" i="8"/>
  <c r="J86" i="8"/>
  <c r="H85" i="8"/>
  <c r="G85" i="8"/>
  <c r="K83" i="8"/>
  <c r="J83" i="8"/>
  <c r="K82" i="8"/>
  <c r="J82" i="8"/>
  <c r="K81" i="8"/>
  <c r="J81" i="8"/>
  <c r="K80" i="8"/>
  <c r="J80" i="8"/>
  <c r="K79" i="8"/>
  <c r="J79" i="8"/>
  <c r="K78" i="8"/>
  <c r="J78" i="8"/>
  <c r="K77" i="8"/>
  <c r="J77" i="8"/>
  <c r="K76" i="8"/>
  <c r="J76" i="8"/>
  <c r="K75" i="8"/>
  <c r="J75" i="8"/>
  <c r="K74" i="8"/>
  <c r="J74" i="8"/>
  <c r="K73" i="8"/>
  <c r="J73" i="8"/>
  <c r="H72" i="8"/>
  <c r="G72" i="8"/>
  <c r="K71" i="8"/>
  <c r="J71" i="8"/>
  <c r="K70" i="8"/>
  <c r="J70" i="8"/>
  <c r="K69" i="8"/>
  <c r="J69" i="8"/>
  <c r="K66" i="8"/>
  <c r="J66" i="8"/>
  <c r="K65" i="8"/>
  <c r="J65" i="8"/>
  <c r="K64" i="8"/>
  <c r="J64" i="8"/>
  <c r="K63" i="8"/>
  <c r="J63" i="8"/>
  <c r="K62" i="8"/>
  <c r="J62" i="8"/>
  <c r="K61" i="8"/>
  <c r="J61" i="8"/>
  <c r="K60" i="8"/>
  <c r="J60" i="8"/>
  <c r="K59" i="8"/>
  <c r="J59" i="8"/>
  <c r="K58" i="8"/>
  <c r="J58" i="8"/>
  <c r="K57" i="8"/>
  <c r="J57" i="8"/>
  <c r="K56" i="8"/>
  <c r="J56" i="8"/>
  <c r="K55" i="8"/>
  <c r="J55" i="8"/>
  <c r="K54" i="8"/>
  <c r="J54" i="8"/>
  <c r="H53" i="8"/>
  <c r="G53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H42" i="8"/>
  <c r="G42" i="8"/>
  <c r="K41" i="8"/>
  <c r="J41" i="8"/>
  <c r="H40" i="8"/>
  <c r="G40" i="8"/>
  <c r="K39" i="8"/>
  <c r="J39" i="8"/>
  <c r="K36" i="8"/>
  <c r="J36" i="8"/>
  <c r="K35" i="8"/>
  <c r="J35" i="8"/>
  <c r="K34" i="8"/>
  <c r="J34" i="8"/>
  <c r="H33" i="8"/>
  <c r="G33" i="8"/>
  <c r="K32" i="8"/>
  <c r="J32" i="8"/>
  <c r="K31" i="8"/>
  <c r="J31" i="8"/>
  <c r="K30" i="8"/>
  <c r="J30" i="8"/>
  <c r="H29" i="8"/>
  <c r="G29" i="8"/>
  <c r="E57" i="7"/>
  <c r="F57" i="7" s="1"/>
  <c r="E56" i="7"/>
  <c r="F56" i="7" s="1"/>
  <c r="E55" i="7"/>
  <c r="F55" i="7" s="1"/>
  <c r="I54" i="7"/>
  <c r="H54" i="7"/>
  <c r="H25" i="7" s="1"/>
  <c r="G54" i="7"/>
  <c r="D54" i="7"/>
  <c r="E53" i="7"/>
  <c r="F53" i="7" s="1"/>
  <c r="E52" i="7"/>
  <c r="F52" i="7" s="1"/>
  <c r="E51" i="7"/>
  <c r="F51" i="7" s="1"/>
  <c r="E50" i="7"/>
  <c r="F50" i="7" s="1"/>
  <c r="E49" i="7"/>
  <c r="F49" i="7" s="1"/>
  <c r="I48" i="7"/>
  <c r="H48" i="7"/>
  <c r="G48" i="7"/>
  <c r="D48" i="7"/>
  <c r="F47" i="7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I39" i="7"/>
  <c r="H39" i="7"/>
  <c r="G39" i="7"/>
  <c r="D39" i="7"/>
  <c r="E38" i="7"/>
  <c r="F38" i="7" s="1"/>
  <c r="E37" i="7"/>
  <c r="F37" i="7" s="1"/>
  <c r="E36" i="7"/>
  <c r="F36" i="7" s="1"/>
  <c r="I35" i="7"/>
  <c r="H35" i="7"/>
  <c r="G35" i="7"/>
  <c r="D35" i="7"/>
  <c r="E33" i="7"/>
  <c r="F33" i="7" s="1"/>
  <c r="E32" i="7"/>
  <c r="F32" i="7" s="1"/>
  <c r="F31" i="7"/>
  <c r="I30" i="7"/>
  <c r="H30" i="7"/>
  <c r="G30" i="7"/>
  <c r="D30" i="7"/>
  <c r="E29" i="7"/>
  <c r="F29" i="7" s="1"/>
  <c r="E28" i="7"/>
  <c r="F28" i="7" s="1"/>
  <c r="E27" i="7"/>
  <c r="F27" i="7" s="1"/>
  <c r="I26" i="7"/>
  <c r="H26" i="7"/>
  <c r="G26" i="7"/>
  <c r="D26" i="7"/>
  <c r="J43" i="6"/>
  <c r="I43" i="6"/>
  <c r="H43" i="6"/>
  <c r="G43" i="6"/>
  <c r="E97" i="5"/>
  <c r="D97" i="5"/>
  <c r="E88" i="5"/>
  <c r="D88" i="5"/>
  <c r="E81" i="5"/>
  <c r="D81" i="5"/>
  <c r="E74" i="5"/>
  <c r="D74" i="5"/>
  <c r="E67" i="5"/>
  <c r="D67" i="5"/>
  <c r="E60" i="5"/>
  <c r="D60" i="5"/>
  <c r="E50" i="5"/>
  <c r="D50" i="5"/>
  <c r="E43" i="5"/>
  <c r="D43" i="5"/>
  <c r="E37" i="5"/>
  <c r="D37" i="5"/>
  <c r="E28" i="5"/>
  <c r="D28" i="5"/>
  <c r="H197" i="4"/>
  <c r="G197" i="4"/>
  <c r="H196" i="4"/>
  <c r="G196" i="4"/>
  <c r="H195" i="4"/>
  <c r="G195" i="4"/>
  <c r="E194" i="4"/>
  <c r="D194" i="4"/>
  <c r="H193" i="4"/>
  <c r="G193" i="4"/>
  <c r="E192" i="4"/>
  <c r="D192" i="4"/>
  <c r="H191" i="4"/>
  <c r="G191" i="4"/>
  <c r="E190" i="4"/>
  <c r="D190" i="4"/>
  <c r="H189" i="4"/>
  <c r="G189" i="4"/>
  <c r="E188" i="4"/>
  <c r="D188" i="4"/>
  <c r="H187" i="4"/>
  <c r="G187" i="4"/>
  <c r="E186" i="4"/>
  <c r="D186" i="4"/>
  <c r="H185" i="4"/>
  <c r="G185" i="4"/>
  <c r="E184" i="4"/>
  <c r="D184" i="4"/>
  <c r="H183" i="4"/>
  <c r="G183" i="4"/>
  <c r="E182" i="4"/>
  <c r="D182" i="4"/>
  <c r="H181" i="4"/>
  <c r="G181" i="4"/>
  <c r="H180" i="4"/>
  <c r="G180" i="4"/>
  <c r="H179" i="4"/>
  <c r="G179" i="4"/>
  <c r="E178" i="4"/>
  <c r="D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E171" i="4"/>
  <c r="D171" i="4"/>
  <c r="H168" i="4"/>
  <c r="G168" i="4"/>
  <c r="H167" i="4"/>
  <c r="G167" i="4"/>
  <c r="H166" i="4"/>
  <c r="G166" i="4"/>
  <c r="E165" i="4"/>
  <c r="D165" i="4"/>
  <c r="H164" i="4"/>
  <c r="G164" i="4"/>
  <c r="E163" i="4"/>
  <c r="D163" i="4"/>
  <c r="D162" i="4" s="1"/>
  <c r="H161" i="4"/>
  <c r="G161" i="4"/>
  <c r="H160" i="4"/>
  <c r="G160" i="4"/>
  <c r="H159" i="4"/>
  <c r="G159" i="4"/>
  <c r="H158" i="4"/>
  <c r="G158" i="4"/>
  <c r="H157" i="4"/>
  <c r="G157" i="4"/>
  <c r="H156" i="4"/>
  <c r="G156" i="4"/>
  <c r="E155" i="4"/>
  <c r="D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E148" i="4"/>
  <c r="D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E139" i="4"/>
  <c r="D139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E131" i="4"/>
  <c r="H131" i="4" s="1"/>
  <c r="D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E124" i="4"/>
  <c r="D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E115" i="4"/>
  <c r="D115" i="4"/>
  <c r="H113" i="4"/>
  <c r="G113" i="4"/>
  <c r="H112" i="4"/>
  <c r="G112" i="4"/>
  <c r="H111" i="4"/>
  <c r="G111" i="4"/>
  <c r="E110" i="4"/>
  <c r="D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E102" i="4"/>
  <c r="H102" i="4" s="1"/>
  <c r="D102" i="4"/>
  <c r="H101" i="4"/>
  <c r="G101" i="4"/>
  <c r="H100" i="4"/>
  <c r="G100" i="4"/>
  <c r="E99" i="4"/>
  <c r="D99" i="4"/>
  <c r="H97" i="4"/>
  <c r="G97" i="4"/>
  <c r="H96" i="4"/>
  <c r="G96" i="4"/>
  <c r="H95" i="4"/>
  <c r="G95" i="4"/>
  <c r="H94" i="4"/>
  <c r="G94" i="4"/>
  <c r="E93" i="4"/>
  <c r="H93" i="4" s="1"/>
  <c r="D93" i="4"/>
  <c r="H92" i="4"/>
  <c r="G92" i="4"/>
  <c r="H91" i="4"/>
  <c r="G91" i="4"/>
  <c r="H90" i="4"/>
  <c r="G90" i="4"/>
  <c r="E89" i="4"/>
  <c r="D89" i="4"/>
  <c r="H88" i="4"/>
  <c r="G88" i="4"/>
  <c r="H87" i="4"/>
  <c r="G87" i="4"/>
  <c r="H86" i="4"/>
  <c r="G86" i="4"/>
  <c r="H85" i="4"/>
  <c r="G85" i="4"/>
  <c r="H84" i="4"/>
  <c r="G84" i="4"/>
  <c r="H83" i="4"/>
  <c r="G83" i="4"/>
  <c r="E82" i="4"/>
  <c r="H82" i="4" s="1"/>
  <c r="D82" i="4"/>
  <c r="H81" i="4"/>
  <c r="G81" i="4"/>
  <c r="H80" i="4"/>
  <c r="G80" i="4"/>
  <c r="H79" i="4"/>
  <c r="G79" i="4"/>
  <c r="H78" i="4"/>
  <c r="G78" i="4"/>
  <c r="H77" i="4"/>
  <c r="G77" i="4"/>
  <c r="E76" i="4"/>
  <c r="D76" i="4"/>
  <c r="H75" i="4"/>
  <c r="G75" i="4"/>
  <c r="H74" i="4"/>
  <c r="G74" i="4"/>
  <c r="H73" i="4"/>
  <c r="G73" i="4"/>
  <c r="E72" i="4"/>
  <c r="D72" i="4"/>
  <c r="H70" i="4"/>
  <c r="G70" i="4"/>
  <c r="E69" i="4"/>
  <c r="D69" i="4"/>
  <c r="H68" i="4"/>
  <c r="G68" i="4"/>
  <c r="H67" i="4"/>
  <c r="G67" i="4"/>
  <c r="H66" i="4"/>
  <c r="G66" i="4"/>
  <c r="H65" i="4"/>
  <c r="G65" i="4"/>
  <c r="H64" i="4"/>
  <c r="G64" i="4"/>
  <c r="E63" i="4"/>
  <c r="H63" i="4" s="1"/>
  <c r="D63" i="4"/>
  <c r="H62" i="4"/>
  <c r="G62" i="4"/>
  <c r="H61" i="4"/>
  <c r="G61" i="4"/>
  <c r="E60" i="4"/>
  <c r="D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E52" i="4"/>
  <c r="H52" i="4" s="1"/>
  <c r="D52" i="4"/>
  <c r="H51" i="4"/>
  <c r="G51" i="4"/>
  <c r="H50" i="4"/>
  <c r="G50" i="4"/>
  <c r="H49" i="4"/>
  <c r="G49" i="4"/>
  <c r="H48" i="4"/>
  <c r="G48" i="4"/>
  <c r="H47" i="4"/>
  <c r="G47" i="4"/>
  <c r="H46" i="4"/>
  <c r="G46" i="4"/>
  <c r="E45" i="4"/>
  <c r="D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G36" i="4"/>
  <c r="H36" i="4"/>
  <c r="H35" i="4"/>
  <c r="G35" i="4"/>
  <c r="H34" i="4"/>
  <c r="G34" i="4"/>
  <c r="H33" i="4"/>
  <c r="G33" i="4"/>
  <c r="H32" i="4"/>
  <c r="G32" i="4"/>
  <c r="H31" i="4"/>
  <c r="G31" i="4"/>
  <c r="H30" i="4"/>
  <c r="G30" i="4"/>
  <c r="D29" i="4"/>
  <c r="C32" i="3"/>
  <c r="H89" i="2"/>
  <c r="G89" i="2"/>
  <c r="H87" i="2"/>
  <c r="G87" i="2"/>
  <c r="H86" i="2"/>
  <c r="G86" i="2"/>
  <c r="H85" i="2"/>
  <c r="G85" i="2"/>
  <c r="H84" i="2"/>
  <c r="G84" i="2"/>
  <c r="H83" i="2"/>
  <c r="G83" i="2"/>
  <c r="E82" i="2"/>
  <c r="D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E74" i="2"/>
  <c r="D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E66" i="2"/>
  <c r="D66" i="2"/>
  <c r="H65" i="2"/>
  <c r="G65" i="2"/>
  <c r="H64" i="2"/>
  <c r="G64" i="2"/>
  <c r="H63" i="2"/>
  <c r="G63" i="2"/>
  <c r="H62" i="2"/>
  <c r="G62" i="2"/>
  <c r="H61" i="2"/>
  <c r="G61" i="2"/>
  <c r="H60" i="2"/>
  <c r="G60" i="2"/>
  <c r="E59" i="2"/>
  <c r="D59" i="2"/>
  <c r="H57" i="2"/>
  <c r="G57" i="2"/>
  <c r="H56" i="2"/>
  <c r="G56" i="2"/>
  <c r="H55" i="2"/>
  <c r="G55" i="2"/>
  <c r="H54" i="2"/>
  <c r="G54" i="2"/>
  <c r="E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E44" i="2"/>
  <c r="D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E34" i="2"/>
  <c r="D34" i="2"/>
  <c r="H33" i="2"/>
  <c r="G33" i="2"/>
  <c r="H32" i="2"/>
  <c r="G32" i="2"/>
  <c r="E31" i="2"/>
  <c r="H30" i="2"/>
  <c r="G30" i="2"/>
  <c r="H29" i="2"/>
  <c r="G29" i="2"/>
  <c r="E28" i="2"/>
  <c r="I241" i="1"/>
  <c r="H241" i="1"/>
  <c r="I240" i="1"/>
  <c r="H240" i="1"/>
  <c r="I239" i="1"/>
  <c r="H239" i="1"/>
  <c r="I238" i="1"/>
  <c r="H238" i="1"/>
  <c r="I237" i="1"/>
  <c r="H237" i="1"/>
  <c r="I236" i="1"/>
  <c r="H236" i="1"/>
  <c r="F235" i="1"/>
  <c r="E235" i="1"/>
  <c r="E233" i="1" s="1"/>
  <c r="E230" i="1" s="1"/>
  <c r="I234" i="1"/>
  <c r="H234" i="1"/>
  <c r="F233" i="1"/>
  <c r="I232" i="1"/>
  <c r="H232" i="1"/>
  <c r="I231" i="1"/>
  <c r="H231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F223" i="1"/>
  <c r="F221" i="1" s="1"/>
  <c r="E223" i="1"/>
  <c r="E221" i="1" s="1"/>
  <c r="E218" i="1" s="1"/>
  <c r="I222" i="1"/>
  <c r="H222" i="1"/>
  <c r="I220" i="1"/>
  <c r="H220" i="1"/>
  <c r="I219" i="1"/>
  <c r="H219" i="1"/>
  <c r="I217" i="1"/>
  <c r="H217" i="1"/>
  <c r="I216" i="1"/>
  <c r="H216" i="1"/>
  <c r="I215" i="1"/>
  <c r="H215" i="1"/>
  <c r="I214" i="1"/>
  <c r="H214" i="1"/>
  <c r="F213" i="1"/>
  <c r="E213" i="1"/>
  <c r="I212" i="1"/>
  <c r="H212" i="1"/>
  <c r="I211" i="1"/>
  <c r="H211" i="1"/>
  <c r="I210" i="1"/>
  <c r="H210" i="1"/>
  <c r="I209" i="1"/>
  <c r="H209" i="1"/>
  <c r="F208" i="1"/>
  <c r="E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F201" i="1"/>
  <c r="E201" i="1"/>
  <c r="E200" i="1" s="1"/>
  <c r="I198" i="1"/>
  <c r="H198" i="1"/>
  <c r="I197" i="1"/>
  <c r="H197" i="1"/>
  <c r="I196" i="1"/>
  <c r="H196" i="1"/>
  <c r="I195" i="1"/>
  <c r="H195" i="1"/>
  <c r="F194" i="1"/>
  <c r="E194" i="1"/>
  <c r="E193" i="1" s="1"/>
  <c r="I191" i="1"/>
  <c r="H191" i="1"/>
  <c r="F190" i="1"/>
  <c r="F189" i="1" s="1"/>
  <c r="E190" i="1"/>
  <c r="E189" i="1" s="1"/>
  <c r="I188" i="1"/>
  <c r="H188" i="1"/>
  <c r="I187" i="1"/>
  <c r="H187" i="1"/>
  <c r="I186" i="1"/>
  <c r="H186" i="1"/>
  <c r="I185" i="1"/>
  <c r="H185" i="1"/>
  <c r="F184" i="1"/>
  <c r="E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F176" i="1"/>
  <c r="E176" i="1"/>
  <c r="I174" i="1"/>
  <c r="H174" i="1"/>
  <c r="I173" i="1"/>
  <c r="H173" i="1"/>
  <c r="F172" i="1"/>
  <c r="E172" i="1"/>
  <c r="E171" i="1" s="1"/>
  <c r="I169" i="1"/>
  <c r="H169" i="1"/>
  <c r="I168" i="1"/>
  <c r="H168" i="1"/>
  <c r="F167" i="1"/>
  <c r="E167" i="1"/>
  <c r="E166" i="1" s="1"/>
  <c r="I165" i="1"/>
  <c r="H165" i="1"/>
  <c r="I164" i="1"/>
  <c r="H164" i="1"/>
  <c r="I163" i="1"/>
  <c r="H163" i="1"/>
  <c r="I162" i="1"/>
  <c r="H162" i="1"/>
  <c r="I161" i="1"/>
  <c r="H161" i="1"/>
  <c r="I160" i="1"/>
  <c r="H160" i="1"/>
  <c r="F159" i="1"/>
  <c r="E159" i="1"/>
  <c r="I158" i="1"/>
  <c r="H158" i="1"/>
  <c r="I157" i="1"/>
  <c r="H157" i="1"/>
  <c r="I156" i="1"/>
  <c r="H156" i="1"/>
  <c r="I155" i="1"/>
  <c r="H155" i="1"/>
  <c r="IV154" i="1"/>
  <c r="F154" i="1"/>
  <c r="E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F145" i="1"/>
  <c r="E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F138" i="1"/>
  <c r="E138" i="1"/>
  <c r="I135" i="1"/>
  <c r="H135" i="1"/>
  <c r="I134" i="1"/>
  <c r="H134" i="1"/>
  <c r="E133" i="1"/>
  <c r="E132" i="1" s="1"/>
  <c r="I130" i="1"/>
  <c r="H130" i="1"/>
  <c r="I129" i="1"/>
  <c r="H129" i="1"/>
  <c r="I128" i="1"/>
  <c r="H128" i="1"/>
  <c r="I127" i="1"/>
  <c r="H127" i="1"/>
  <c r="F126" i="1"/>
  <c r="F125" i="1" s="1"/>
  <c r="E126" i="1"/>
  <c r="E125" i="1" s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F117" i="1"/>
  <c r="I116" i="1"/>
  <c r="H116" i="1"/>
  <c r="I115" i="1"/>
  <c r="H115" i="1"/>
  <c r="I114" i="1"/>
  <c r="H114" i="1"/>
  <c r="F113" i="1"/>
  <c r="E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F103" i="1"/>
  <c r="E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F95" i="1"/>
  <c r="E95" i="1"/>
  <c r="I94" i="1"/>
  <c r="H94" i="1"/>
  <c r="I93" i="1"/>
  <c r="H93" i="1"/>
  <c r="F92" i="1"/>
  <c r="E92" i="1"/>
  <c r="I91" i="1"/>
  <c r="H91" i="1"/>
  <c r="I90" i="1"/>
  <c r="H90" i="1"/>
  <c r="I89" i="1"/>
  <c r="H89" i="1"/>
  <c r="F88" i="1"/>
  <c r="E88" i="1"/>
  <c r="I87" i="1"/>
  <c r="H87" i="1"/>
  <c r="I86" i="1"/>
  <c r="H86" i="1"/>
  <c r="I85" i="1"/>
  <c r="H85" i="1"/>
  <c r="F84" i="1"/>
  <c r="H84" i="1" s="1"/>
  <c r="E84" i="1"/>
  <c r="I82" i="1"/>
  <c r="H82" i="1"/>
  <c r="I81" i="1"/>
  <c r="H81" i="1"/>
  <c r="F80" i="1"/>
  <c r="E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F70" i="1"/>
  <c r="I70" i="1" s="1"/>
  <c r="E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F62" i="1"/>
  <c r="E62" i="1"/>
  <c r="I61" i="1"/>
  <c r="H61" i="1"/>
  <c r="I60" i="1"/>
  <c r="H60" i="1"/>
  <c r="I59" i="1"/>
  <c r="H59" i="1"/>
  <c r="I58" i="1"/>
  <c r="H58" i="1"/>
  <c r="F57" i="1"/>
  <c r="E57" i="1"/>
  <c r="I54" i="1"/>
  <c r="H54" i="1"/>
  <c r="F53" i="1"/>
  <c r="H53" i="1" s="1"/>
  <c r="E53" i="1"/>
  <c r="I52" i="1"/>
  <c r="H52" i="1"/>
  <c r="I51" i="1"/>
  <c r="H51" i="1"/>
  <c r="I50" i="1"/>
  <c r="H50" i="1"/>
  <c r="I49" i="1"/>
  <c r="H49" i="1"/>
  <c r="I48" i="1"/>
  <c r="H48" i="1"/>
  <c r="I47" i="1"/>
  <c r="H47" i="1"/>
  <c r="F46" i="1"/>
  <c r="F45" i="1" s="1"/>
  <c r="F44" i="1" s="1"/>
  <c r="E46" i="1"/>
  <c r="E45" i="1" s="1"/>
  <c r="E44" i="1" s="1"/>
  <c r="I43" i="1"/>
  <c r="H43" i="1"/>
  <c r="F42" i="1"/>
  <c r="E42" i="1"/>
  <c r="I41" i="1"/>
  <c r="H41" i="1"/>
  <c r="I40" i="1"/>
  <c r="H40" i="1"/>
  <c r="I39" i="1"/>
  <c r="H39" i="1"/>
  <c r="F38" i="1"/>
  <c r="E38" i="1"/>
  <c r="I37" i="1"/>
  <c r="H37" i="1"/>
  <c r="F36" i="1"/>
  <c r="E36" i="1"/>
  <c r="I35" i="1"/>
  <c r="H35" i="1"/>
  <c r="F34" i="1"/>
  <c r="E34" i="1"/>
  <c r="I33" i="1"/>
  <c r="H33" i="1"/>
  <c r="H32" i="1"/>
  <c r="I32" i="1"/>
  <c r="I31" i="1"/>
  <c r="H31" i="1"/>
  <c r="I30" i="1"/>
  <c r="H30" i="1"/>
  <c r="I29" i="1"/>
  <c r="H29" i="1"/>
  <c r="F28" i="1"/>
  <c r="E28" i="1"/>
  <c r="H176" i="1" l="1"/>
  <c r="D114" i="4"/>
  <c r="H28" i="8"/>
  <c r="E27" i="2"/>
  <c r="E28" i="4"/>
  <c r="G72" i="4"/>
  <c r="J42" i="8"/>
  <c r="H137" i="8"/>
  <c r="G215" i="8"/>
  <c r="G163" i="4"/>
  <c r="G34" i="7"/>
  <c r="E48" i="7"/>
  <c r="J33" i="8"/>
  <c r="H107" i="8"/>
  <c r="E175" i="1"/>
  <c r="E170" i="1" s="1"/>
  <c r="H24" i="7"/>
  <c r="G115" i="4"/>
  <c r="G171" i="4"/>
  <c r="I34" i="7"/>
  <c r="G242" i="8"/>
  <c r="G283" i="8" s="1"/>
  <c r="J255" i="8"/>
  <c r="E199" i="1"/>
  <c r="E192" i="1" s="1"/>
  <c r="H208" i="1"/>
  <c r="F30" i="7"/>
  <c r="D34" i="7"/>
  <c r="D25" i="7" s="1"/>
  <c r="D24" i="7" s="1"/>
  <c r="K175" i="8"/>
  <c r="J200" i="8"/>
  <c r="H240" i="8"/>
  <c r="K240" i="8" s="1"/>
  <c r="H138" i="1"/>
  <c r="G31" i="2"/>
  <c r="K53" i="8"/>
  <c r="I46" i="1"/>
  <c r="I80" i="1"/>
  <c r="H92" i="1"/>
  <c r="H103" i="1"/>
  <c r="I190" i="1"/>
  <c r="H36" i="1"/>
  <c r="H159" i="1"/>
  <c r="H167" i="1"/>
  <c r="G182" i="4"/>
  <c r="G190" i="4"/>
  <c r="G107" i="8"/>
  <c r="J107" i="8" s="1"/>
  <c r="D27" i="5"/>
  <c r="H46" i="1"/>
  <c r="H80" i="1"/>
  <c r="H88" i="1"/>
  <c r="I176" i="1"/>
  <c r="H184" i="1"/>
  <c r="H190" i="1"/>
  <c r="H235" i="1"/>
  <c r="H82" i="2"/>
  <c r="G139" i="4"/>
  <c r="G186" i="4"/>
  <c r="G194" i="4"/>
  <c r="J230" i="8"/>
  <c r="J243" i="8"/>
  <c r="I38" i="1"/>
  <c r="I92" i="1"/>
  <c r="I172" i="1"/>
  <c r="H201" i="1"/>
  <c r="G82" i="4"/>
  <c r="G93" i="4"/>
  <c r="H155" i="4"/>
  <c r="E27" i="5"/>
  <c r="G28" i="8"/>
  <c r="J28" i="8" s="1"/>
  <c r="K29" i="8"/>
  <c r="K33" i="8"/>
  <c r="K40" i="8"/>
  <c r="K42" i="8"/>
  <c r="J85" i="8"/>
  <c r="J175" i="8"/>
  <c r="F27" i="10"/>
  <c r="E54" i="7"/>
  <c r="F38" i="9"/>
  <c r="J208" i="8"/>
  <c r="J192" i="8"/>
  <c r="G137" i="8"/>
  <c r="J137" i="8" s="1"/>
  <c r="J72" i="8"/>
  <c r="G53" i="2"/>
  <c r="G28" i="2"/>
  <c r="D27" i="2"/>
  <c r="E137" i="1"/>
  <c r="E136" i="1" s="1"/>
  <c r="E131" i="1" s="1"/>
  <c r="H113" i="1"/>
  <c r="H62" i="1"/>
  <c r="K85" i="8"/>
  <c r="H52" i="8"/>
  <c r="F83" i="1"/>
  <c r="K138" i="8"/>
  <c r="H189" i="1"/>
  <c r="H38" i="1"/>
  <c r="I84" i="1"/>
  <c r="I125" i="1"/>
  <c r="I167" i="1"/>
  <c r="I184" i="1"/>
  <c r="H223" i="1"/>
  <c r="H59" i="2"/>
  <c r="E58" i="2"/>
  <c r="H28" i="1"/>
  <c r="H34" i="1"/>
  <c r="I36" i="1"/>
  <c r="H42" i="1"/>
  <c r="I42" i="1"/>
  <c r="H45" i="1"/>
  <c r="I53" i="1"/>
  <c r="H57" i="1"/>
  <c r="E56" i="1"/>
  <c r="E83" i="1"/>
  <c r="I95" i="1"/>
  <c r="I103" i="1"/>
  <c r="I113" i="1"/>
  <c r="H117" i="1"/>
  <c r="I117" i="1"/>
  <c r="H126" i="1"/>
  <c r="I126" i="1"/>
  <c r="H133" i="1"/>
  <c r="I138" i="1"/>
  <c r="H154" i="1"/>
  <c r="I154" i="1"/>
  <c r="I159" i="1"/>
  <c r="F166" i="1"/>
  <c r="I166" i="1" s="1"/>
  <c r="F175" i="1"/>
  <c r="H194" i="1"/>
  <c r="F200" i="1"/>
  <c r="H200" i="1" s="1"/>
  <c r="I201" i="1"/>
  <c r="H213" i="1"/>
  <c r="I213" i="1"/>
  <c r="I223" i="1"/>
  <c r="I235" i="1"/>
  <c r="H28" i="2"/>
  <c r="G34" i="2"/>
  <c r="H34" i="2"/>
  <c r="H53" i="2"/>
  <c r="G82" i="2"/>
  <c r="D28" i="4"/>
  <c r="D169" i="4"/>
  <c r="H186" i="4"/>
  <c r="H194" i="4"/>
  <c r="J29" i="8"/>
  <c r="J40" i="8"/>
  <c r="K107" i="8"/>
  <c r="K137" i="8"/>
  <c r="J138" i="8"/>
  <c r="I62" i="1"/>
  <c r="F137" i="1"/>
  <c r="E26" i="7"/>
  <c r="F26" i="7"/>
  <c r="K192" i="8"/>
  <c r="K218" i="8"/>
  <c r="G21" i="10"/>
  <c r="D18" i="10"/>
  <c r="D35" i="10" s="1"/>
  <c r="C36" i="10"/>
  <c r="G44" i="2"/>
  <c r="D58" i="2"/>
  <c r="G66" i="2"/>
  <c r="H66" i="2"/>
  <c r="G74" i="2"/>
  <c r="H29" i="4"/>
  <c r="G29" i="4"/>
  <c r="G45" i="4"/>
  <c r="G60" i="4"/>
  <c r="G69" i="4"/>
  <c r="D71" i="4"/>
  <c r="H76" i="4"/>
  <c r="G76" i="4"/>
  <c r="H89" i="4"/>
  <c r="G89" i="4"/>
  <c r="G99" i="4"/>
  <c r="D98" i="4"/>
  <c r="G110" i="4"/>
  <c r="H124" i="4"/>
  <c r="G131" i="4"/>
  <c r="D138" i="4"/>
  <c r="H148" i="4"/>
  <c r="G155" i="4"/>
  <c r="H165" i="4"/>
  <c r="G165" i="4"/>
  <c r="D170" i="4"/>
  <c r="H178" i="4"/>
  <c r="H184" i="4"/>
  <c r="G184" i="4"/>
  <c r="H188" i="4"/>
  <c r="H192" i="4"/>
  <c r="G192" i="4"/>
  <c r="G25" i="7"/>
  <c r="G24" i="7" s="1"/>
  <c r="E30" i="7"/>
  <c r="I25" i="7"/>
  <c r="I24" i="7" s="1"/>
  <c r="J53" i="8"/>
  <c r="K72" i="8"/>
  <c r="J88" i="8"/>
  <c r="J122" i="8"/>
  <c r="J174" i="8"/>
  <c r="K174" i="8"/>
  <c r="K200" i="8"/>
  <c r="K243" i="8"/>
  <c r="J267" i="8"/>
  <c r="K267" i="8"/>
  <c r="C35" i="10"/>
  <c r="G32" i="10"/>
  <c r="F37" i="10"/>
  <c r="D36" i="10"/>
  <c r="G41" i="10"/>
  <c r="E27" i="1"/>
  <c r="H44" i="1"/>
  <c r="I221" i="1"/>
  <c r="F218" i="1"/>
  <c r="H221" i="1"/>
  <c r="H233" i="1"/>
  <c r="H70" i="1"/>
  <c r="H95" i="1"/>
  <c r="H125" i="1"/>
  <c r="H145" i="1"/>
  <c r="H172" i="1"/>
  <c r="F27" i="1"/>
  <c r="I28" i="1"/>
  <c r="I34" i="1"/>
  <c r="F56" i="1"/>
  <c r="I57" i="1"/>
  <c r="I88" i="1"/>
  <c r="F132" i="1"/>
  <c r="I133" i="1"/>
  <c r="I145" i="1"/>
  <c r="F171" i="1"/>
  <c r="I189" i="1"/>
  <c r="F193" i="1"/>
  <c r="I194" i="1"/>
  <c r="I208" i="1"/>
  <c r="F230" i="1"/>
  <c r="H31" i="2"/>
  <c r="H44" i="2"/>
  <c r="F35" i="7"/>
  <c r="F39" i="7"/>
  <c r="F48" i="7"/>
  <c r="F54" i="7"/>
  <c r="J240" i="8"/>
  <c r="G59" i="2"/>
  <c r="E26" i="2"/>
  <c r="E25" i="2" s="1"/>
  <c r="H74" i="2"/>
  <c r="H45" i="4"/>
  <c r="G52" i="4"/>
  <c r="H60" i="4"/>
  <c r="G63" i="4"/>
  <c r="H69" i="4"/>
  <c r="E71" i="4"/>
  <c r="H72" i="4"/>
  <c r="E98" i="4"/>
  <c r="H99" i="4"/>
  <c r="G102" i="4"/>
  <c r="H110" i="4"/>
  <c r="E114" i="4"/>
  <c r="H115" i="4"/>
  <c r="G124" i="4"/>
  <c r="E138" i="4"/>
  <c r="H139" i="4"/>
  <c r="G148" i="4"/>
  <c r="E162" i="4"/>
  <c r="H163" i="4"/>
  <c r="E170" i="4"/>
  <c r="H171" i="4"/>
  <c r="G178" i="4"/>
  <c r="H182" i="4"/>
  <c r="G188" i="4"/>
  <c r="H190" i="4"/>
  <c r="K88" i="8"/>
  <c r="H121" i="8"/>
  <c r="K122" i="8"/>
  <c r="K208" i="8"/>
  <c r="J218" i="8"/>
  <c r="K230" i="8"/>
  <c r="K255" i="8"/>
  <c r="F21" i="10"/>
  <c r="G27" i="10"/>
  <c r="F32" i="10"/>
  <c r="G37" i="10"/>
  <c r="E35" i="7"/>
  <c r="E39" i="7"/>
  <c r="G52" i="8"/>
  <c r="F41" i="10"/>
  <c r="H215" i="8"/>
  <c r="H242" i="8"/>
  <c r="E27" i="4" l="1"/>
  <c r="C44" i="10"/>
  <c r="I45" i="1"/>
  <c r="I44" i="1"/>
  <c r="F36" i="10"/>
  <c r="F18" i="10"/>
  <c r="F55" i="1"/>
  <c r="H83" i="1"/>
  <c r="H137" i="1"/>
  <c r="G120" i="8"/>
  <c r="D26" i="2"/>
  <c r="D25" i="2" s="1"/>
  <c r="H58" i="2"/>
  <c r="H166" i="1"/>
  <c r="G84" i="8"/>
  <c r="G27" i="8" s="1"/>
  <c r="I83" i="1"/>
  <c r="F199" i="1"/>
  <c r="H199" i="1" s="1"/>
  <c r="F136" i="1"/>
  <c r="I136" i="1" s="1"/>
  <c r="F35" i="10"/>
  <c r="E55" i="1"/>
  <c r="E26" i="1" s="1"/>
  <c r="G18" i="10"/>
  <c r="G35" i="10"/>
  <c r="D44" i="10"/>
  <c r="J52" i="8"/>
  <c r="K52" i="8"/>
  <c r="G58" i="2"/>
  <c r="G36" i="10"/>
  <c r="I233" i="1"/>
  <c r="D27" i="4"/>
  <c r="D26" i="4" s="1"/>
  <c r="E34" i="7"/>
  <c r="E25" i="7" s="1"/>
  <c r="E24" i="7" s="1"/>
  <c r="H175" i="1"/>
  <c r="I175" i="1"/>
  <c r="K84" i="8"/>
  <c r="H27" i="8"/>
  <c r="H170" i="4"/>
  <c r="E169" i="4"/>
  <c r="G170" i="4"/>
  <c r="H98" i="4"/>
  <c r="G98" i="4"/>
  <c r="G28" i="4"/>
  <c r="H28" i="4"/>
  <c r="K215" i="8"/>
  <c r="J215" i="8"/>
  <c r="H138" i="4"/>
  <c r="G138" i="4"/>
  <c r="F34" i="7"/>
  <c r="F25" i="7" s="1"/>
  <c r="F24" i="7" s="1"/>
  <c r="I137" i="1"/>
  <c r="K242" i="8"/>
  <c r="H283" i="8"/>
  <c r="J242" i="8"/>
  <c r="K121" i="8"/>
  <c r="H120" i="8"/>
  <c r="J121" i="8"/>
  <c r="K28" i="8"/>
  <c r="H162" i="4"/>
  <c r="G162" i="4"/>
  <c r="H71" i="4"/>
  <c r="G71" i="4"/>
  <c r="H27" i="2"/>
  <c r="G27" i="2"/>
  <c r="I200" i="1"/>
  <c r="I171" i="1"/>
  <c r="F170" i="1"/>
  <c r="H171" i="1"/>
  <c r="I132" i="1"/>
  <c r="H132" i="1"/>
  <c r="H56" i="1"/>
  <c r="I56" i="1"/>
  <c r="H27" i="1"/>
  <c r="I27" i="1"/>
  <c r="H114" i="4"/>
  <c r="G114" i="4"/>
  <c r="I230" i="1"/>
  <c r="H230" i="1"/>
  <c r="I193" i="1"/>
  <c r="H193" i="1"/>
  <c r="I218" i="1"/>
  <c r="H218" i="1"/>
  <c r="F131" i="1" l="1"/>
  <c r="I199" i="1"/>
  <c r="F44" i="10"/>
  <c r="F192" i="1"/>
  <c r="I192" i="1" s="1"/>
  <c r="H136" i="1"/>
  <c r="J84" i="8"/>
  <c r="G198" i="8"/>
  <c r="G216" i="8" s="1"/>
  <c r="G284" i="8" s="1"/>
  <c r="F26" i="1"/>
  <c r="G44" i="10"/>
  <c r="I170" i="1"/>
  <c r="H170" i="1"/>
  <c r="H55" i="1"/>
  <c r="I55" i="1"/>
  <c r="H131" i="1"/>
  <c r="I131" i="1"/>
  <c r="H26" i="2"/>
  <c r="G26" i="2"/>
  <c r="J283" i="8"/>
  <c r="K283" i="8"/>
  <c r="H169" i="4"/>
  <c r="G169" i="4"/>
  <c r="H198" i="8"/>
  <c r="K27" i="8"/>
  <c r="J27" i="8"/>
  <c r="K120" i="8"/>
  <c r="J120" i="8"/>
  <c r="H27" i="4"/>
  <c r="E26" i="4"/>
  <c r="G27" i="4"/>
  <c r="H192" i="1" l="1"/>
  <c r="H26" i="4"/>
  <c r="G26" i="4"/>
  <c r="I26" i="1"/>
  <c r="H26" i="1"/>
  <c r="G25" i="2"/>
  <c r="H25" i="2"/>
  <c r="H216" i="8"/>
  <c r="J198" i="8"/>
  <c r="K198" i="8"/>
  <c r="H284" i="8" l="1"/>
  <c r="K216" i="8"/>
  <c r="J216" i="8"/>
  <c r="K284" i="8" l="1"/>
  <c r="J284" i="8"/>
</calcChain>
</file>

<file path=xl/sharedStrings.xml><?xml version="1.0" encoding="utf-8"?>
<sst xmlns="http://schemas.openxmlformats.org/spreadsheetml/2006/main" count="1686" uniqueCount="1258">
  <si>
    <t>Bosna i Hercegovina</t>
  </si>
  <si>
    <t>Federacija Bosne i Hercegovine</t>
  </si>
  <si>
    <t>Obrazac 1.</t>
  </si>
  <si>
    <t>Šifra po kvalifikacionoj djelatnosti:</t>
  </si>
  <si>
    <t>Nadležno ministarstvo:</t>
  </si>
  <si>
    <t>Organizacijski broj:</t>
  </si>
  <si>
    <t>Fukcionalni kod:</t>
  </si>
  <si>
    <t>Potrošačka jedinica - glava:</t>
  </si>
  <si>
    <t>Fond:</t>
  </si>
  <si>
    <t>Opština:</t>
  </si>
  <si>
    <t>Pojedinačni obrasci:</t>
  </si>
  <si>
    <t>Konsolidovani obrasci:</t>
  </si>
  <si>
    <t>Pregled  prihoda, primitaka i finansiranja po ekonomskim kategorijama</t>
  </si>
  <si>
    <t xml:space="preserve">Period izvještavanja: od </t>
  </si>
  <si>
    <t xml:space="preserve">do </t>
  </si>
  <si>
    <t>R.                                                                                                                                                                                                                     br.</t>
  </si>
  <si>
    <t>Opis</t>
  </si>
  <si>
    <t>Ekon. kod</t>
  </si>
  <si>
    <t xml:space="preserve">Budžet/finansijski plan - izmjene i dopune </t>
  </si>
  <si>
    <t>Ostvareni kumulativni iznos u izvještajnom periodu</t>
  </si>
  <si>
    <t>Ostvareni kumulativni iznos istog perioda prethodne godine</t>
  </si>
  <si>
    <t>Procenat                                 2/1                  x 100</t>
  </si>
  <si>
    <t>Procenat                                2/3                       x 100</t>
  </si>
  <si>
    <t>PRIHODI, PRIMICI I FINANSIRANJE (2+30+106+145+164+167)</t>
  </si>
  <si>
    <t>PRIHODI OD POREZA                                                                                                                                                      ( 3+7+9+11+13+17+19+28)</t>
  </si>
  <si>
    <t>Porez na dobit pojedinaca i preduzeća  (4+5+6)</t>
  </si>
  <si>
    <t xml:space="preserve">Porez na dobit pojedinaca (zaostale uplate poreza) </t>
  </si>
  <si>
    <t xml:space="preserve">Porez na dobit preduzeća </t>
  </si>
  <si>
    <t xml:space="preserve">Porez na dobit banaka i drugih finansijskih organizacija, društava za osiguranje i reosiguranje imovine i lica, pravnih lica iz oblasti elektroprivrede, pošte i telekomunukacija i pravnih lica iz oblasti igara na sreću i ostalih preduzeća </t>
  </si>
  <si>
    <t>Doprinosi za socijalnu zaštitu  ( r.br. 8 )</t>
  </si>
  <si>
    <t xml:space="preserve">Doprinosi za socijalnu zaštitu  </t>
  </si>
  <si>
    <t>Porezi na plaće i radnu snagu ( r.br. 10)</t>
  </si>
  <si>
    <t>Porezi na plaće (zaostale uplate poreza)</t>
  </si>
  <si>
    <t>Porezi na imovinu  (r.br.12)</t>
  </si>
  <si>
    <t xml:space="preserve">Porezi na imovinu  </t>
  </si>
  <si>
    <t>Domaći porezi na dobra i usluge  (zaostale obaveze na osnovu poreza na promet dobara i usluga) (14+15+16)</t>
  </si>
  <si>
    <t xml:space="preserve">Porezi na prodaju dobara i usluga, ukupni promet ili dodanu vrijednost  </t>
  </si>
  <si>
    <t xml:space="preserve">Porez na promet posebnih usluga </t>
  </si>
  <si>
    <t xml:space="preserve">Ostali porezi na promet proizvoda i usluga (zaostale obaveze) </t>
  </si>
  <si>
    <t>Porez na dohodak ( r.br.19)</t>
  </si>
  <si>
    <t xml:space="preserve">Porez na dohodak </t>
  </si>
  <si>
    <t>Prihodi od indirektnih poreza  (r.br. 20)</t>
  </si>
  <si>
    <t>Prihodi od indirektnih poreza (21+25+26+27)</t>
  </si>
  <si>
    <t>Prihodi od indirektnih poreza koji pripadaju Federaciji (22+23+24)</t>
  </si>
  <si>
    <t>Prihodi od indirektnih poreza koji pripadaju Federaciji</t>
  </si>
  <si>
    <t>Prihodi od indirektnih poreza na ime finansiranja relevantnog duga</t>
  </si>
  <si>
    <t>Prihodi od indirektnih poreza na ime finansiranja auto cesta u Federaciji BiH</t>
  </si>
  <si>
    <t xml:space="preserve">Prihodi od indirektnih poreza koji pripadaju kantonima </t>
  </si>
  <si>
    <t xml:space="preserve">Prihodi od indirektnih poreza koji pripadaju Direkciji cesta </t>
  </si>
  <si>
    <t xml:space="preserve">Prihodi od indirektnih poreza koji pripadaju jedinicama lokalne samouprave  </t>
  </si>
  <si>
    <t>Ostali porezi ( r. br.29)</t>
  </si>
  <si>
    <t xml:space="preserve">Ostali porezi </t>
  </si>
  <si>
    <t>NEPORESKI PRIHODI (31+58+100)</t>
  </si>
  <si>
    <t>Prihodi od poduzetničkih aktivnosti i imovine i prihodi od pozitivnih kursnih razlika (32+36+37+45+53+54+55)</t>
  </si>
  <si>
    <t>Prihodi od nefinansijskih javnih preduzeća i finansijskih javnih institucija (33+34+35)</t>
  </si>
  <si>
    <t>Prihodi od finansijske I nemaerijalne imovine</t>
  </si>
  <si>
    <t>Prihodi od iznajmljivanja</t>
  </si>
  <si>
    <t xml:space="preserve">Ostali prihodi od nefinansijskih javnih preduzeća i  finansijskih javnih institucija </t>
  </si>
  <si>
    <t xml:space="preserve">Ostali prihodi od imovine  </t>
  </si>
  <si>
    <t>Kamate i dividende primljene od pozajmica i učešća u kapitalu  (38+……..+44)</t>
  </si>
  <si>
    <t xml:space="preserve">Kamate primljene od pozajmica od drugih nivoa vlasti  </t>
  </si>
  <si>
    <t xml:space="preserve">Kamate primljene od pozajmica pojedincima i neprofitnim organizacijama  </t>
  </si>
  <si>
    <t xml:space="preserve">Kamate primljene od pozajmica javnim preduzećima </t>
  </si>
  <si>
    <t xml:space="preserve">Dividende primljene od učešća u kapitalu javnih preduzeća </t>
  </si>
  <si>
    <t xml:space="preserve">Dividende primljene od učešća u kapitalu privatnih preduzeća i zajedničkim ulaganjima  </t>
  </si>
  <si>
    <t xml:space="preserve">Kamate primljene od drugih domaćih pozajmica  </t>
  </si>
  <si>
    <t xml:space="preserve">Kamate primljene od pozajmica u inostranstvo </t>
  </si>
  <si>
    <t>Naknade primljene od pozajmica i učešća u kapitalu  (46+………+52)</t>
  </si>
  <si>
    <t xml:space="preserve">Naknade primljene od pozajmica od drugih nivoa vlasti  </t>
  </si>
  <si>
    <t xml:space="preserve">Naknade primljene od pozajmica pojedincima i neprofitnim organizacijama  </t>
  </si>
  <si>
    <t>Naknade za pozajmice javnim preduzećima</t>
  </si>
  <si>
    <t xml:space="preserve">Naknade primljene od učešća u kapitalu javnih preduzeća </t>
  </si>
  <si>
    <t xml:space="preserve">Naknade primljene od učešća u kapitalu privatnih preduzeća i zajedničkih ulaganja  </t>
  </si>
  <si>
    <t xml:space="preserve">Naknade od drugih domaćih pozajmica </t>
  </si>
  <si>
    <t xml:space="preserve">Naknade primljene od pozajmljivanja u inostranstvo </t>
  </si>
  <si>
    <t xml:space="preserve">Prihodi od pozitivnih kursnih razlika </t>
  </si>
  <si>
    <t xml:space="preserve">Prihodi od privatizacije </t>
  </si>
  <si>
    <t>Prihodi po osnovu premije i provizije za izdatu garanciju  (56+57)</t>
  </si>
  <si>
    <t>Prihodi po osnovu obračunate premije za izdatu garanciju</t>
  </si>
  <si>
    <t>Prihodi po osnovu obračunate provizije za izdatu garanciju</t>
  </si>
  <si>
    <t>Naknade i takse i prihodi od pružanja javnih usluga  (59+63+67+70+78+88+92)</t>
  </si>
  <si>
    <t>Administrativne takse (60+61+62)</t>
  </si>
  <si>
    <t xml:space="preserve">Federalne takse  </t>
  </si>
  <si>
    <t xml:space="preserve">Kantonalne takse </t>
  </si>
  <si>
    <t xml:space="preserve">Općinske administrativne takse  </t>
  </si>
  <si>
    <t>Sudske takse (64+65+66)</t>
  </si>
  <si>
    <t xml:space="preserve">Federalne sudske takse  </t>
  </si>
  <si>
    <t xml:space="preserve">Kantonalne sudske takse </t>
  </si>
  <si>
    <t xml:space="preserve">Općinske sudske takse </t>
  </si>
  <si>
    <t>Komunalne naknade i  takse (68+69)</t>
  </si>
  <si>
    <t xml:space="preserve">Kantonalne komunalne naknade i  takse </t>
  </si>
  <si>
    <t xml:space="preserve">Općinske komunalne naknade i takse </t>
  </si>
  <si>
    <t>Ostale budžetske naknade i takse  (71+…….+77)</t>
  </si>
  <si>
    <t xml:space="preserve">Federalne naknade i takse </t>
  </si>
  <si>
    <t xml:space="preserve">Kantonalne naknade </t>
  </si>
  <si>
    <t xml:space="preserve">Opštinske naknade za zemljište i izgradnju </t>
  </si>
  <si>
    <t xml:space="preserve">Ostale naknade </t>
  </si>
  <si>
    <t xml:space="preserve">Naknade za korištenje šuma </t>
  </si>
  <si>
    <t xml:space="preserve">Naknade za zauzimanje javnih površina </t>
  </si>
  <si>
    <t>Naknade za korištenje, zaštitu i unapređenje šuma utvrđene kantonalnim propisima</t>
  </si>
  <si>
    <t>Naknade i takse po Federalnim zakonima i drugim propisima (79+…...+87)</t>
  </si>
  <si>
    <t xml:space="preserve">Naknade i takse za veterinarske i sanitarne preglede životinja i biljaka </t>
  </si>
  <si>
    <t xml:space="preserve">Vodne naknade </t>
  </si>
  <si>
    <t xml:space="preserve">Cestovne naknade  </t>
  </si>
  <si>
    <t xml:space="preserve">Zaostale obaveze po osnovu naknada za korištenje šuma </t>
  </si>
  <si>
    <t xml:space="preserve">Naknada za zaštitu okoline </t>
  </si>
  <si>
    <t xml:space="preserve">Naknade po posebnim propisima </t>
  </si>
  <si>
    <t xml:space="preserve">Naknada za utvrđivanje osposobljenosti avionskog i drugog stručnog osoblja </t>
  </si>
  <si>
    <t xml:space="preserve">Posebne naknade za zaštitu od prirodnih i drugih nesreća </t>
  </si>
  <si>
    <t>Prihodi od pružanja javnih usluga (Prihodi od vlastitih djelatnosti korisnika budžeta i vlastiti prihodi) (89+90+91)</t>
  </si>
  <si>
    <t xml:space="preserve">Prihodi od pružanja usluga građanima </t>
  </si>
  <si>
    <t xml:space="preserve">Prihodi od pružanja usluga drugim nivoima vlasti </t>
  </si>
  <si>
    <t xml:space="preserve">Vlastiti prihodi </t>
  </si>
  <si>
    <t>Neplanirane uplate - prihodi (93+…….+99)</t>
  </si>
  <si>
    <t xml:space="preserve">Povrati iz ranijih godina </t>
  </si>
  <si>
    <t xml:space="preserve">Uplate za prekoračenje troškova </t>
  </si>
  <si>
    <t xml:space="preserve">Uplate anuiteta za date kredite  i uplata prihoda po osnovu prinudne naplate </t>
  </si>
  <si>
    <t xml:space="preserve">Naplate premija </t>
  </si>
  <si>
    <t xml:space="preserve">Primljene namjenske donacije neplanirane u budžetu </t>
  </si>
  <si>
    <t xml:space="preserve">Uplaćene refundacije iz ranijih godina </t>
  </si>
  <si>
    <t xml:space="preserve">Ostale neplanirane uplate </t>
  </si>
  <si>
    <t>Novčane kazne (neporeske prirode) (r. br.101)</t>
  </si>
  <si>
    <t>Novčane kazne (102+103+104+105)</t>
  </si>
  <si>
    <t xml:space="preserve">Novčane kazne po federalnim propisima </t>
  </si>
  <si>
    <t xml:space="preserve">Novčane kazne po kantonalnim propisima </t>
  </si>
  <si>
    <t xml:space="preserve">Novčane kazne po općinskim propisima </t>
  </si>
  <si>
    <t xml:space="preserve">Ostale novčane kazne </t>
  </si>
  <si>
    <r>
      <rPr>
        <b/>
        <sz val="9"/>
        <rFont val="Arial CE"/>
        <family val="2"/>
        <charset val="238"/>
      </rPr>
      <t>TEKUĆI TRANSFERI</t>
    </r>
    <r>
      <rPr>
        <b/>
        <sz val="8"/>
        <color rgb="FF00000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 xml:space="preserve"> (TRANSFERI I DONACIJE) (107+111+141)</t>
    </r>
  </si>
  <si>
    <t>Primljeni tekući transferi od inostranih vlada i međunarodnih organizacija  (r. br.108)</t>
  </si>
  <si>
    <t>Primljeni tekući transferi od inostranih vlada i međunarodnih organizacija (109+110)</t>
  </si>
  <si>
    <t xml:space="preserve">Primljeni tekući transferi od inostranih vlada </t>
  </si>
  <si>
    <t xml:space="preserve">Primljeni tekući transferi od međunarodnih organizacija </t>
  </si>
  <si>
    <t>Primljeni tekući transferi od ostalih nivoa vlasti (r. br.112)</t>
  </si>
  <si>
    <t>Primljeni tekući transferi od ostalih nivoa vlasti I fondova (113+120+129+134)</t>
  </si>
  <si>
    <t>Primljeni tekući transferi od ostalih nivoa vlasti (114+………+119)</t>
  </si>
  <si>
    <t>Primljeni tekući transferi od Države</t>
  </si>
  <si>
    <t>Primljeni tekući transferi od Federacije</t>
  </si>
  <si>
    <t>Primljeni tekući transferi od Republike Srpske</t>
  </si>
  <si>
    <t>Primljeni tekući transferi od kantona</t>
  </si>
  <si>
    <t>Primljeni  tekući transferi od gradova</t>
  </si>
  <si>
    <t>Primljeni tekući  transferi od općina</t>
  </si>
  <si>
    <t>Primljeni namjenski transferi od drugih nivoa vlasti (121+……+128)</t>
  </si>
  <si>
    <t xml:space="preserve">Primljeni namjenski transferi  za kulturu </t>
  </si>
  <si>
    <t xml:space="preserve">Primljeni namjenski transferi za sport </t>
  </si>
  <si>
    <t xml:space="preserve">Primljeni namjenski transferi za šumarstvo </t>
  </si>
  <si>
    <t xml:space="preserve">Primljeni namjenski transferi za  izbore </t>
  </si>
  <si>
    <t>Primljeni namjenski transferi za obrazovanje</t>
  </si>
  <si>
    <t xml:space="preserve">Primljeni namjenski transfer za razvoj turizma u Federaciji BiH  </t>
  </si>
  <si>
    <t xml:space="preserve">Primljeni namjenski transfer za za komisije na državnom nivou  </t>
  </si>
  <si>
    <t>Primljeni namjenski transferi iz sredstava za zastitu okoline</t>
  </si>
  <si>
    <t>Transferi za zdravstvo i zaposljavanje (130+…….+133)</t>
  </si>
  <si>
    <t>Transfer od Federalnog Zavoda za zapošljavanje</t>
  </si>
  <si>
    <t xml:space="preserve">Transfer od Federalnog Zavoda zdravstvenog osiguranja i reosiguranja </t>
  </si>
  <si>
    <t>Transfer od kantonalne Službe za zapošljavanje</t>
  </si>
  <si>
    <t xml:space="preserve">Transfer od kantonalnog Zavoda zdravstvenog osiguranja </t>
  </si>
  <si>
    <t>Primljeni tekući transferi od Federacije BiH za PIO/MIO(135+……..+140)</t>
  </si>
  <si>
    <t>Primljeni tekući transferi od F BiH za demobilizirane branioce i članove njihove porodica</t>
  </si>
  <si>
    <t>Primljeni tekući transferi od FBiH za branioce po Zakonu o pravima branilaca i članova njihovih porodica</t>
  </si>
  <si>
    <t>Primljeni tekući transferi od FBIH za pokriće dijela penzija na osnovu člana 94. Zakona o penzijskom i invalidskom osiguranju</t>
  </si>
  <si>
    <t>Primljeni tekući transferi od FBiH za penzije bivše JNA u skladu s članom 139. Zakona o penzijskom i invalidskom osiguranju</t>
  </si>
  <si>
    <t>Primljeni tekući transferi od FBiH-Zakon o službi u vojsci FBiH</t>
  </si>
  <si>
    <t>Primljeni tekući transferi od FBiH-Zakon o izmjeni i dopuni Zakona o potvrđivanju prava na prijevremenu starosnu mirovinu ostvarenu pod povoljnijim uslovima</t>
  </si>
  <si>
    <t>Donacije (r. br. 142)</t>
  </si>
  <si>
    <t>Donacije (143+144)</t>
  </si>
  <si>
    <t xml:space="preserve">Domaće donacije </t>
  </si>
  <si>
    <t xml:space="preserve">Donacije iz inostranstva </t>
  </si>
  <si>
    <t>KAPITALNI  TRANSFERI (146+150)</t>
  </si>
  <si>
    <t>Primljeni kapitalni transferi od inostranih vlada i međunarodnih organizacija   (r. br. 147)</t>
  </si>
  <si>
    <t>Primljeni kapitalni transferi od inostranih vlada i međunarodnih organizacija (148+149)</t>
  </si>
  <si>
    <t>Primljeni kapitalni  transferi  od inostranih vlada</t>
  </si>
  <si>
    <t>Primljeni kapitalni transferi od međunarodnih organizacija</t>
  </si>
  <si>
    <t>Kapitalni transferi od ostalih nivoa vlasti (151+159)</t>
  </si>
  <si>
    <t>Kapitalni transferi od ostalih nivoa vlasti i fondova (152+……+158)</t>
  </si>
  <si>
    <t>Kapitalni transferi od ostalih nivoa vlasti</t>
  </si>
  <si>
    <t>Primljeni transferi od Države</t>
  </si>
  <si>
    <t>Primljeni transferi od Federacije</t>
  </si>
  <si>
    <t>Primljeni transferi od Republike Srpske</t>
  </si>
  <si>
    <t>Primljeni transferi od kantona</t>
  </si>
  <si>
    <t>Primljeni transferi od gradova</t>
  </si>
  <si>
    <t>Primljeni transferi od općina</t>
  </si>
  <si>
    <t xml:space="preserve"> Kapitalni transferi od nevladinih izvora (160+……+163)</t>
  </si>
  <si>
    <t>Kapitalni transferi od nevladinih izvora</t>
  </si>
  <si>
    <t>Kapitalni transferi od preduzeća</t>
  </si>
  <si>
    <t xml:space="preserve">Kapitalni transferi od pojedinaca </t>
  </si>
  <si>
    <t>PRIHODI PO OSNOVU ZAOSTALIH OBAVEZA (r. br. 165)</t>
  </si>
  <si>
    <t>Prihodi po osnovu zaostalih obaveza (r. br. 166)</t>
  </si>
  <si>
    <t>Prihodi po osnovu zaostalih obaveza</t>
  </si>
  <si>
    <t>KAPITLNI PRIMICI (168+174+193+205)</t>
  </si>
  <si>
    <t>Kapitalni primici od prodaje stalnih sredstava (169+172+173)</t>
  </si>
  <si>
    <t>Primici od prodaje stalnih sredstava (170+171)</t>
  </si>
  <si>
    <t xml:space="preserve">Primici od prodaje stalnih sredstava  </t>
  </si>
  <si>
    <t xml:space="preserve">Primici od privatizacije i sukcesije </t>
  </si>
  <si>
    <t xml:space="preserve">Primici od prodaje federalnih robnih rezervi </t>
  </si>
  <si>
    <t xml:space="preserve">Ostali kapitalni primici </t>
  </si>
  <si>
    <t>Primici od financijske imovine (175+183+186+187+188+191+192)</t>
  </si>
  <si>
    <t>Primljene otplate od pozajmljivanjima drugim nivoima vlasti (r. br. 176)</t>
  </si>
  <si>
    <t>Primljene otplate od pozajmljivanjima drugim nivoima vlasti  (177+………+182)</t>
  </si>
  <si>
    <t>Otplate od pozajmljivanje Državi</t>
  </si>
  <si>
    <t>Otplate od pozajmljivanje Federaciji</t>
  </si>
  <si>
    <t>Otplate od pozajmljivanje Republici Srpskoj</t>
  </si>
  <si>
    <t>Otplate od pozajmljivanja kantonima</t>
  </si>
  <si>
    <t>Otplate od pozajmljivanja gradovima</t>
  </si>
  <si>
    <t>Otplate od pozajmljivanja općinama</t>
  </si>
  <si>
    <t>Primljene otplate od pozajmljivanja pojedincima i neprofitnim organizacijama  (184+185)</t>
  </si>
  <si>
    <t xml:space="preserve">Otplate od pozajmljivanja pojedincima </t>
  </si>
  <si>
    <t xml:space="preserve">Otplate od pozajmljivanja neprofitnim organizacijama </t>
  </si>
  <si>
    <t xml:space="preserve">Primljene otplate od pozajmljivanja javnim preduzećima </t>
  </si>
  <si>
    <t xml:space="preserve">Primitak sredstava po osnovu učešće u dionicama javnih preduzeća </t>
  </si>
  <si>
    <t>Primitak sredstava po osnovu  učešća u dionicama privatnih preduzeća i u zajedničkim ulaganjima  (189+190)</t>
  </si>
  <si>
    <t>Primitak sredstava po osnovu učešća u dionicama privatnih preduzeća</t>
  </si>
  <si>
    <t xml:space="preserve">Primitak sredstava po osnovu učešća u zajedničkim ulaganjima </t>
  </si>
  <si>
    <t xml:space="preserve">Primljene otplate od ostalih vidova domaćeg pozajmljivanja </t>
  </si>
  <si>
    <t xml:space="preserve">Primljene otplate od pozajmljivanja u instranstvo </t>
  </si>
  <si>
    <t>Primici od dugoročnog zaduživanja (194+195+196)</t>
  </si>
  <si>
    <t xml:space="preserve">Zajmovi primljeni kroz Državu </t>
  </si>
  <si>
    <t xml:space="preserve">Primici od inostranog zaduživanja </t>
  </si>
  <si>
    <t>Primici od domaćeg zaduživanja (197+198+204)</t>
  </si>
  <si>
    <t>Primici od prodaje domaćih obveznica  I trezorskih zapisa</t>
  </si>
  <si>
    <t>Primici zaduživanja od budžeta drugih nivoa vlasti  (199+……..+204)</t>
  </si>
  <si>
    <t>Federacija</t>
  </si>
  <si>
    <t>Republika Srpska</t>
  </si>
  <si>
    <t>Kantoni</t>
  </si>
  <si>
    <t>Gradovi</t>
  </si>
  <si>
    <t>Općine</t>
  </si>
  <si>
    <t xml:space="preserve">Primici od direktnog zaduživanja  </t>
  </si>
  <si>
    <t>Primici od kratkoročnog zaduživanja (206+207+208)</t>
  </si>
  <si>
    <t>Primici od domaćeg zaduživanja  (209+210+216))</t>
  </si>
  <si>
    <t>Primici od prodaje trezorskih zapisa</t>
  </si>
  <si>
    <t>Primici zaduživanja od budžeta drugih nivoa vlasti  (211+…….+215)</t>
  </si>
  <si>
    <t xml:space="preserve">Primici od direktnog zaduživanja </t>
  </si>
  <si>
    <t>Obrazac 2.</t>
  </si>
  <si>
    <t xml:space="preserve">Nadležno ministarstvo: </t>
  </si>
  <si>
    <t xml:space="preserve">Djelatnost po standardnoj klasifikaciji: </t>
  </si>
  <si>
    <t>Rashodi i izdaci po ekonomskim kategorijama</t>
  </si>
  <si>
    <t>Period izvještavanja: od</t>
  </si>
  <si>
    <t>do</t>
  </si>
  <si>
    <t>R.                                                                                                                                                                                                                   br.</t>
  </si>
  <si>
    <t>Ostvareni kumulativni iznos ukupnih rashoda i izdataka</t>
  </si>
  <si>
    <t>Procenat 2/1             x 100</t>
  </si>
  <si>
    <t>Procenat  2/3               x 100</t>
  </si>
  <si>
    <t>UKUPNO (2+65)</t>
  </si>
  <si>
    <t>Ukupni rashodi i izdaci (3+34+50+58)</t>
  </si>
  <si>
    <t>Ukupni tekući rashodi (4+7+10+20+29)</t>
  </si>
  <si>
    <t>Plaće i naknade troškova zaposlenih (5+6)</t>
  </si>
  <si>
    <t>Bruto plaće i naknade plaća</t>
  </si>
  <si>
    <t xml:space="preserve">Naknade troškova zaposlenih </t>
  </si>
  <si>
    <t>Doprinosi poslodavca i ostali doprinosi (8+9)</t>
  </si>
  <si>
    <t xml:space="preserve">Doprinosi poslodavca </t>
  </si>
  <si>
    <t>Ostali doprinosi</t>
  </si>
  <si>
    <t>Izdaci za materijal, sitan inventar i usluge                 (11+…………...+19)</t>
  </si>
  <si>
    <t>Putni troškovi</t>
  </si>
  <si>
    <t>Izdaci za energiju</t>
  </si>
  <si>
    <t>Izdaci za komunikaciju i komunalne usluge</t>
  </si>
  <si>
    <t>Nabavka materijala i sitnog inventara</t>
  </si>
  <si>
    <t>Izdaci za usluge prevoza i goriva</t>
  </si>
  <si>
    <t>Unajmljivanje imovine, opreme i nematerijalne imovine</t>
  </si>
  <si>
    <t>Izdaci za tekuće održavanje</t>
  </si>
  <si>
    <t>Izdaci osiguranja, bankarskih usluga i usluga platnog prometa</t>
  </si>
  <si>
    <t>Ugovorene I druge posebne usluge</t>
  </si>
  <si>
    <t>Tekući transferi i drugi tekući rashodi (21+………………….+28)</t>
  </si>
  <si>
    <t>Tekući transferi drugim nivoima vlasti I fondovima</t>
  </si>
  <si>
    <t>Tekući transferi pojedincima</t>
  </si>
  <si>
    <t>Tekući transferi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</si>
  <si>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</si>
  <si>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</si>
  <si>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</si>
  <si>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</si>
  <si>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</si>
  <si>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Izdaci za kamate   (30+…...+33)</t>
  </si>
  <si>
    <t>Kamate na pozajmnice primljene kroz Državu</t>
  </si>
  <si>
    <t>Izdaci za inostrane kamate</t>
  </si>
  <si>
    <t>Kamate na domaće pozajmljivanje</t>
  </si>
  <si>
    <t>Izdaci za kamate vezane za dug po izdanim garancijama</t>
  </si>
  <si>
    <t>Ukupni kapitalni izdaci (35+42)</t>
  </si>
  <si>
    <t>Izdaci za nabavku stalnih sredstava (36+….+41)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</si>
  <si>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</si>
  <si>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</si>
  <si>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</si>
  <si>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</si>
  <si>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</si>
  <si>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</si>
  <si>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Kapitalni transferi (43+…..+49)</t>
  </si>
  <si>
    <t>Kapitalni transferi drugim nivoima vlasti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</si>
  <si>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</si>
  <si>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</si>
  <si>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</si>
  <si>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</si>
  <si>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 xml:space="preserve">Kapitalni transferi finansijskim institucijama </t>
  </si>
  <si>
    <t>Kapitalni transferi u inostranstvo</t>
  </si>
  <si>
    <t>Izdaci za finansijsku imovinu  (51+…..+57)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</si>
  <si>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</si>
  <si>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</si>
  <si>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</si>
  <si>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</si>
  <si>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zajedn. ulaganj.</t>
  </si>
  <si>
    <t>Ostala domaća pozajmljivanja</t>
  </si>
  <si>
    <t>Pozajmljivanja u inostranstvo</t>
  </si>
  <si>
    <t>Izdaci za otplate dugova (59+…+64)</t>
  </si>
  <si>
    <t>Otplate dugova primljenih kroz državu</t>
  </si>
  <si>
    <t>Vanjske otplate</t>
  </si>
  <si>
    <t>Otplate domaćeg pozajmljivanja</t>
  </si>
  <si>
    <t>Otplate unutrašnjeg duga</t>
  </si>
  <si>
    <t>Otplate duga po izdanim garancijama</t>
  </si>
  <si>
    <t>Otkup duga</t>
  </si>
  <si>
    <t>Tekuća rezerva</t>
  </si>
  <si>
    <t>BOSNA I HERCEGOVINA</t>
  </si>
  <si>
    <t>FEDERACIJA BOSNE I HERCEGOVINE</t>
  </si>
  <si>
    <t>šifra po kvalifikacionoj</t>
  </si>
  <si>
    <t>Obrazac 3.</t>
  </si>
  <si>
    <t>Organizacijski broj:______________</t>
  </si>
  <si>
    <t>Fukcionalni kod:________________</t>
  </si>
  <si>
    <t>Fond:_________</t>
  </si>
  <si>
    <t>Pojedinačni obrasci:_____________</t>
  </si>
  <si>
    <r>
      <rPr>
        <sz val="9"/>
        <rFont val="Arial"/>
        <family val="2"/>
        <charset val="238"/>
      </rPr>
      <t>Konsolidovani obrasci:</t>
    </r>
    <r>
      <rPr>
        <sz val="11"/>
        <rFont val="Arial"/>
        <family val="2"/>
        <charset val="238"/>
      </rPr>
      <t xml:space="preserve"> </t>
    </r>
  </si>
  <si>
    <t>POSEBNI PODACI</t>
  </si>
  <si>
    <t>o plaćama i broju zaposlenih</t>
  </si>
  <si>
    <t>R. br.</t>
  </si>
  <si>
    <t>U obračunskom periodu tekuće godine</t>
  </si>
  <si>
    <t>U istom obračunskom periodu prethodne godine</t>
  </si>
  <si>
    <t>1.</t>
  </si>
  <si>
    <t>UKUPNO  (2  + 9 + 14)</t>
  </si>
  <si>
    <t>2.</t>
  </si>
  <si>
    <t>Bruto plaće i naknade plaća (3+4+5)</t>
  </si>
  <si>
    <t>3.</t>
  </si>
  <si>
    <t>Neto plaće i naknade plaća (bez poreza na dohodak)</t>
  </si>
  <si>
    <t>4.</t>
  </si>
  <si>
    <t>Akontacija poreza na dohodak</t>
  </si>
  <si>
    <t>5.</t>
  </si>
  <si>
    <t>Doprinosi na teret zaposlenih (6+7+8)</t>
  </si>
  <si>
    <t>6.</t>
  </si>
  <si>
    <t>Za penzijsko i invalidsko osiguranje</t>
  </si>
  <si>
    <t>7.</t>
  </si>
  <si>
    <t>Za zdravstveno osiguranje</t>
  </si>
  <si>
    <t>8.</t>
  </si>
  <si>
    <t>Za zapošljavanje</t>
  </si>
  <si>
    <t>9.</t>
  </si>
  <si>
    <t>Doprinosi poslodavca (10+11+12+13)</t>
  </si>
  <si>
    <t>10.</t>
  </si>
  <si>
    <t>11.</t>
  </si>
  <si>
    <t>12.</t>
  </si>
  <si>
    <t>13.</t>
  </si>
  <si>
    <t>Za beneficirani radni staž</t>
  </si>
  <si>
    <t>14.</t>
  </si>
  <si>
    <t>Ostali doprinosi (na teret penzija i ostali doprinosi)</t>
  </si>
  <si>
    <t>15.</t>
  </si>
  <si>
    <t>Prosječan broj zaposlenih na osnovu radnih sati (cijeli broj)</t>
  </si>
  <si>
    <t>djelatnosti:___________________</t>
  </si>
  <si>
    <t>Obrazac 4.</t>
  </si>
  <si>
    <t>Fond:____01_____</t>
  </si>
  <si>
    <r>
      <rPr>
        <sz val="9"/>
        <rFont val="Arial"/>
        <family val="2"/>
        <charset val="238"/>
      </rPr>
      <t>Konsolidovani obrasci:</t>
    </r>
    <r>
      <rPr>
        <b/>
        <u/>
        <sz val="9"/>
        <rFont val="Arial"/>
        <family val="2"/>
        <charset val="238"/>
      </rPr>
      <t xml:space="preserve"> </t>
    </r>
  </si>
  <si>
    <t>Posebni podaci o tekućim i kapitalnim transferima</t>
  </si>
  <si>
    <t>Red. broj</t>
  </si>
  <si>
    <t>Ekon.      kod</t>
  </si>
  <si>
    <t xml:space="preserve">Ostvareni kumulativni iznos istog perioda prethodne godine </t>
  </si>
  <si>
    <t>Procenat 2/3            x 100</t>
  </si>
  <si>
    <t>Tekući i kapitalni transferi (2+144)</t>
  </si>
  <si>
    <r>
      <rPr>
        <b/>
        <sz val="10"/>
        <rFont val="Arial"/>
        <family val="2"/>
        <charset val="238"/>
      </rPr>
      <t>Tekući transfer</t>
    </r>
    <r>
      <rPr>
        <b/>
        <sz val="9"/>
        <rFont val="Arial"/>
        <family val="2"/>
        <charset val="238"/>
      </rPr>
      <t>i (3+46+73+89+113+137+140)</t>
    </r>
  </si>
  <si>
    <t>Tekući transferi drugim nivoima vlasti I fondovima (4+11+20+27+35+38+44)</t>
  </si>
  <si>
    <t>Tekući transferi drugim nivoima vlasti  (5+.......…+10)</t>
  </si>
  <si>
    <t>Tekući transferi Državi</t>
  </si>
  <si>
    <t>Tekući transferi Federaciji</t>
  </si>
  <si>
    <t xml:space="preserve"> </t>
  </si>
  <si>
    <t>Tekući transferi Republici Srpskoj</t>
  </si>
  <si>
    <t>Tekući transferi kantonima</t>
  </si>
  <si>
    <t>Tekući transferi gradovima</t>
  </si>
  <si>
    <t>Tekući transferi općinama</t>
  </si>
  <si>
    <t>Namjenski transferi drugim nivoima vlasti (12+..........…+19)</t>
  </si>
  <si>
    <t xml:space="preserve">Transfer za kulturu </t>
  </si>
  <si>
    <t xml:space="preserve">Transfer za sport </t>
  </si>
  <si>
    <t>Transfer za  šumarstvo</t>
  </si>
  <si>
    <t xml:space="preserve">Transfer za izbore </t>
  </si>
  <si>
    <t>Transfer za obrazovanje</t>
  </si>
  <si>
    <t xml:space="preserve">Transfer za razvoj turizma u Federaciji BiH  </t>
  </si>
  <si>
    <t xml:space="preserve">Transferi za komisije na državnom nivou  </t>
  </si>
  <si>
    <t>Transferi iz sredstava za zaštitu okoline</t>
  </si>
  <si>
    <t>Tekući transferi za javne fondove (21+….+26)</t>
  </si>
  <si>
    <r>
      <rPr>
        <sz val="9"/>
        <color rgb="FF000000"/>
        <rFont val="Arial"/>
        <family val="2"/>
        <charset val="1"/>
      </rPr>
      <t>Transfer za Fond za zaštitu okoliša</t>
    </r>
    <r>
      <rPr>
        <sz val="9"/>
        <color rgb="FF008000"/>
        <rFont val="Arial"/>
        <family val="2"/>
        <charset val="1"/>
      </rPr>
      <t xml:space="preserve"> </t>
    </r>
  </si>
  <si>
    <t xml:space="preserve">Transfer za fond za izdavaštvo  </t>
  </si>
  <si>
    <t xml:space="preserve">Transfer za kinematografiju </t>
  </si>
  <si>
    <t>Transfer za Fond za invalide</t>
  </si>
  <si>
    <t>Transfer fondaciji za bibliotečku djelatnost</t>
  </si>
  <si>
    <t>Transfer fondaciji za muzičke, scenske i likovne umjetnosti</t>
  </si>
  <si>
    <t>Tekući transferi za PIO/MIO (28+…..+34)</t>
  </si>
  <si>
    <t>Transferi PIO/MIO</t>
  </si>
  <si>
    <t>Transferi po osnovu povoljnijeg penzionisanja branilaca odbrambeno osloboldilačkog rata</t>
  </si>
  <si>
    <t>Transfer po osnovu prava demobiliziranih branilaca i članova njihovih porodica</t>
  </si>
  <si>
    <t>Transfer po osnovu prava branilaca i članova njihovih porodica</t>
  </si>
  <si>
    <t>Transfer za preuzete obaveze za korisnike penzija pripadnika bivše JNA po osnovu Člana 139 Zakona o PIO/MIO</t>
  </si>
  <si>
    <t>Transfera za pokriće dijela mirovine po osnovu priznatog posebnog staža iz Člana 94 Zakona o PIO/MIO</t>
  </si>
  <si>
    <t>Ostali transferi PIO/MIO</t>
  </si>
  <si>
    <t>Tekući transferi za zapošljavanje (36+37)</t>
  </si>
  <si>
    <t>Transfer za Federalni zavod za zapošljavanje</t>
  </si>
  <si>
    <t>Transfer za kantonalne službe za zapošljavanje</t>
  </si>
  <si>
    <t>Tekući transferi za zdravstvo  (39+…...+43)</t>
  </si>
  <si>
    <t>Transfer za zdravstvene institucije od značaja za Federaciju</t>
  </si>
  <si>
    <t>Transfer za zdra.institucije - nabavka injekcija</t>
  </si>
  <si>
    <t>Transfer za Zavod zdravstvenog osiguranja i reosiguranja Federacije Bosne i Hercegovine</t>
  </si>
  <si>
    <t>Transfer za Kantonalne zavode zdra.osiguranja</t>
  </si>
  <si>
    <t>Ostali transferi za zdravstvo</t>
  </si>
  <si>
    <t>Transferi za Centre za socijalni rad  (r.br.45)</t>
  </si>
  <si>
    <t>Transferi za Centre za socijalni rad</t>
  </si>
  <si>
    <t>Tekući transferi pojedincima (47+51+57+64+68)</t>
  </si>
  <si>
    <t>Transferi pojedincima po osnovu penzionog osiguranja (48+….+50)</t>
  </si>
  <si>
    <t>Isplate mirovina/ penzija</t>
  </si>
  <si>
    <t>Doprinosi zdravstvenog osiguranja na teret penzija</t>
  </si>
  <si>
    <t>Ostala davanja pojedincima na osnovu penziono-invalidskog osiguranja</t>
  </si>
  <si>
    <t>Transferi pojedincima po osnovu materijalno-socijalne sigurnosti nezaposlenih lica (52+....…+56)</t>
  </si>
  <si>
    <t>Novčana pomoć nezaposlenima</t>
  </si>
  <si>
    <t>Novčana pomoć invalidnim licima</t>
  </si>
  <si>
    <t>Novčane naknade nezaposlenim licima</t>
  </si>
  <si>
    <t xml:space="preserve">Doprinos za zdravstveno osiguranje za nezaposlene  </t>
  </si>
  <si>
    <t>Ostale isplate pojedincima iz materijano-socijalne sigurnosti nezaposlenih lica</t>
  </si>
  <si>
    <t>Ostali tekući transferi pojedincima (58+......…+63)</t>
  </si>
  <si>
    <t>Beneficije za socijalnu zaštitu</t>
  </si>
  <si>
    <t>Izdaci za vojne invalide, ranjene borce i porodice poginulih boraca</t>
  </si>
  <si>
    <t>Izdaci za raseljena lica</t>
  </si>
  <si>
    <t>Isplate stipendija</t>
  </si>
  <si>
    <t>Transfer civilnim žrtvama rata</t>
  </si>
  <si>
    <t>Ostali transferi pojedincima</t>
  </si>
  <si>
    <t>Transferi pojedincima za  posebne namjene (65+66+67)</t>
  </si>
  <si>
    <t>Transfer za posebne namjene - elemtarne nepogode</t>
  </si>
  <si>
    <t xml:space="preserve">Transferi za lica sa invaliditetom - neratni invalidi </t>
  </si>
  <si>
    <t>Transfer za prijevoz učenika</t>
  </si>
  <si>
    <r>
      <rPr>
        <sz val="9"/>
        <color rgb="FF000000"/>
        <rFont val="Arial"/>
        <family val="2"/>
        <charset val="1"/>
      </rPr>
      <t>Transferi pojedincima na području zdravstvenog osiguranja</t>
    </r>
    <r>
      <rPr>
        <sz val="9"/>
        <color rgb="FF339966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(69+….+72)</t>
    </r>
  </si>
  <si>
    <t xml:space="preserve">Naknada plaća zbog privremene spriječenosti za rad na teret zdravstvenog osiguranja </t>
  </si>
  <si>
    <t xml:space="preserve">Naknada putnih troškova i dnevnica zbog ostvarivanja zdravstvene zaštite </t>
  </si>
  <si>
    <t xml:space="preserve">Pogrebni troškovi </t>
  </si>
  <si>
    <t>Ostali transferi pojedincima na području zdravstvenog osiguranja</t>
  </si>
  <si>
    <t>Tekući transferi neprofitnim organizacijama (74+77+85)</t>
  </si>
  <si>
    <t>Tekući transferi neprofitnim organizacijama (75+76)</t>
  </si>
  <si>
    <t xml:space="preserve">Tekući transferi vjerskim zajednicama </t>
  </si>
  <si>
    <t>Ostali tekući transferi neprofitnim organizacijama (78+.....…+84)</t>
  </si>
  <si>
    <t>Tekući transfer za podršku fondaciji za stambeno zbrinjavanje RVI i boračku populaciju</t>
  </si>
  <si>
    <t>Tekući transfer za oblast nauke</t>
  </si>
  <si>
    <t>Tekući transfer za parlamentarne političke partije</t>
  </si>
  <si>
    <t>Tekući transfer udruženjima građana</t>
  </si>
  <si>
    <t>Tekući transfer za obnovu kulturnog i graditeljskog nasljeđa</t>
  </si>
  <si>
    <t>Transfer fondu za studentske zajmove</t>
  </si>
  <si>
    <t>Ostali transferi neprofitnim organizacijama</t>
  </si>
  <si>
    <t>Transfer kazneno popravnih zavoda (86+87+88)</t>
  </si>
  <si>
    <t xml:space="preserve">Transfer kazneno popravnih zavoda za doprinos poslodavca </t>
  </si>
  <si>
    <t>Transfer kazneno popravnih zavoda za bruto plaće i naknade</t>
  </si>
  <si>
    <t>Transfer kazneno popravnih zavoda za naknade troškova zaposlenih</t>
  </si>
  <si>
    <t>Subvencije javnim preduzećima (90+99+106)</t>
  </si>
  <si>
    <t>Subvencije javnim preduzećima (91+...…+98)</t>
  </si>
  <si>
    <t xml:space="preserve">Subvencije industrijskoj proizvodnji </t>
  </si>
  <si>
    <t xml:space="preserve">Subvencije poljoprivrednoj proizvodnji </t>
  </si>
  <si>
    <t xml:space="preserve">Subvencije za mlijeko i duhan </t>
  </si>
  <si>
    <t xml:space="preserve">Subvencije željeznicama </t>
  </si>
  <si>
    <t xml:space="preserve">Subvencije za veterinarstvo </t>
  </si>
  <si>
    <t xml:space="preserve">Subvencije prehrambenoj industriji </t>
  </si>
  <si>
    <t>Poticaj za projekte u poljoprivredi</t>
  </si>
  <si>
    <t>Ostale subvencije javnim preduzećima  (100+…..…+105)</t>
  </si>
  <si>
    <t xml:space="preserve">Subvencije javnim komunalnim preduzećima </t>
  </si>
  <si>
    <t>Subvencije preduzećima za vodovod i kanalizaciju</t>
  </si>
  <si>
    <t>Subvencija za  aerodrome</t>
  </si>
  <si>
    <t>Subvencija za avio kompanije</t>
  </si>
  <si>
    <t>Subvencije javnim transportnim preduzećima</t>
  </si>
  <si>
    <t>Subvencije ostalim javnim preduzećima</t>
  </si>
  <si>
    <t>Subvencije za aktivnu politiku zapošljavanja javnim preduzećima (107+….….112)</t>
  </si>
  <si>
    <t>Subvencije za prekvalifikaciju, dokvalifikaciju i specijalizaciju</t>
  </si>
  <si>
    <t>Subvencije za zapošljavanje invalidnih lica</t>
  </si>
  <si>
    <t>Subvencije za zapošljavanje pripravnika</t>
  </si>
  <si>
    <t>Subvencije za zapošljavanje teže zapošljivih kategorija</t>
  </si>
  <si>
    <t>Subvencije za javne radove</t>
  </si>
  <si>
    <t>Ostale subvencije za aktivnu politiku zapošljavanja</t>
  </si>
  <si>
    <t>Subvencije privatnim preduzećima i poduzetnicima (114+123+130)</t>
  </si>
  <si>
    <t>Subvencije privatnim preduzećima i poduzetnicima    (115+…….+122)</t>
  </si>
  <si>
    <t xml:space="preserve">Subvencije-Podsticaji industrijskoj proizvodnji </t>
  </si>
  <si>
    <t xml:space="preserve">Podsticaj poljoprivrednoj proizvodnji </t>
  </si>
  <si>
    <t xml:space="preserve">Podsticaj za projekte u poljoprivredi </t>
  </si>
  <si>
    <t xml:space="preserve">Ostale subvencije privatnim preduzećima i poduzetnicima </t>
  </si>
  <si>
    <t>Subvencije za poticaj razvoja, poduzetništva i obrta (124+……..+129)</t>
  </si>
  <si>
    <t>Subvencije za potporu i promociju obrta i poduzetništva</t>
  </si>
  <si>
    <t>Subvencije za izgradnju poduzetničke infrastrukture</t>
  </si>
  <si>
    <t>Subvencije za podršku obrtničkim komorama, nižim nivoima vlasti, udruženjima, obrazovnim institucijama</t>
  </si>
  <si>
    <t>Subvencije za implementaciju novih znanja, tehnologija i standarda</t>
  </si>
  <si>
    <t>Subvencije za rast i razvoj MSP-a i obrta</t>
  </si>
  <si>
    <t>Subvencije za potporu novoosnovanim subjektima MSP-a (malog i srednjeg poduzetništva)</t>
  </si>
  <si>
    <t>Subvencije za aktivnu politiku zapošljavanja privatnim preduzećima i poduzetnicima   (131+…….+136)</t>
  </si>
  <si>
    <t>Subvencije finansijskim institucijama (r. br.138)</t>
  </si>
  <si>
    <t>Subvencije finansijskim institucijama (r. br. 139)</t>
  </si>
  <si>
    <t>Tekući transferi u inostranstvo (141+142+143)</t>
  </si>
  <si>
    <t xml:space="preserve">Tekući transferi stranim vladama </t>
  </si>
  <si>
    <t xml:space="preserve">Tekući transferi međunarodnim organizacijama </t>
  </si>
  <si>
    <t xml:space="preserve">Ostali tekući transferi u inostranstvo </t>
  </si>
  <si>
    <t>Kapitalni transferi (145+159+161+163+165+167+169)</t>
  </si>
  <si>
    <t>Kapitalni transferi drugim nivoima vlasti I fondovima (146+153+157)</t>
  </si>
  <si>
    <t>Kapitalni Transferi drugim nivoima vlasti (147+...…+152)</t>
  </si>
  <si>
    <t>Kapitalni transferi Državi</t>
  </si>
  <si>
    <t>KapitalnitTransferi Federaciji</t>
  </si>
  <si>
    <t>Kapitalni Transferi Republici Srpskoj</t>
  </si>
  <si>
    <t>Kapitalni Transferi kantonima</t>
  </si>
  <si>
    <t>Kapitalni Transferi gradovima</t>
  </si>
  <si>
    <t>Kapitalni Transferi općinama</t>
  </si>
  <si>
    <t>Kapitalni transferi za zdravstvo (154+155+156)</t>
  </si>
  <si>
    <t xml:space="preserve">Kapitalni transferi za zdravstvo </t>
  </si>
  <si>
    <t>Kapitalni transfer za Zavod zdravstvenog osiguranja i reosiguranja Federacije BiH</t>
  </si>
  <si>
    <t>Kapitalni transfer za Kantonalne zavode zdravstvenog osiguranja</t>
  </si>
  <si>
    <t>Kapitalni transferi drugim javnim fondovima (r.br.158)</t>
  </si>
  <si>
    <t xml:space="preserve">Kapitalni transferi drugim javnim fondovima </t>
  </si>
  <si>
    <t>Kapitalni transferi pojedincima  (r.br.160)</t>
  </si>
  <si>
    <t xml:space="preserve">Kapitalni transferi pojedincima </t>
  </si>
  <si>
    <t>Kapitalni transferi neprofitnim organizacijama (r.br.162)</t>
  </si>
  <si>
    <t xml:space="preserve">Kapitalni transferi neprofitnim organizacijama </t>
  </si>
  <si>
    <t xml:space="preserve">Kapitalni transferi javnim preduzećima (r.br.164) </t>
  </si>
  <si>
    <t>Kapitalni transferi privatnim preduzećima i poduzetnicima (r.br.166)</t>
  </si>
  <si>
    <t xml:space="preserve">Kapitalni transferi privatnim preduzećima i poduzetnicima  </t>
  </si>
  <si>
    <t>Kapitalni transferi finansijskim institucijama (r.br.168)</t>
  </si>
  <si>
    <t xml:space="preserve">Kapitalni  transferi  finansijskim institucijama </t>
  </si>
  <si>
    <t>Kapitalni transferi u inostranstvo (170+171+172)</t>
  </si>
  <si>
    <t xml:space="preserve">Kapitalni transferi stranim  vladama </t>
  </si>
  <si>
    <t>Kapitalni trans. međunarodnim organiza.</t>
  </si>
  <si>
    <t>Ostali kapitalni transferi u inostranstvo</t>
  </si>
  <si>
    <t>Obrazac 5.</t>
  </si>
  <si>
    <t>Fond:___01______</t>
  </si>
  <si>
    <t>Klasifikacija rashoda i izdataka budžeta po  funkcionalnoj klasifikaciji</t>
  </si>
  <si>
    <t>Funk. kod</t>
  </si>
  <si>
    <t xml:space="preserve">Budžet/
finansijski plan - izmjene i dopune </t>
  </si>
  <si>
    <t>Ukupni rashodi (zbir funkcija) (2+11+17+24+34+41+48+55+62+71)</t>
  </si>
  <si>
    <t>01</t>
  </si>
  <si>
    <t>Opšte javne usluge       (3+…..+10)</t>
  </si>
  <si>
    <t>011</t>
  </si>
  <si>
    <t>Izvršni i zakonodavni organi, finansijski i fiskalni poslovi, spoljni poslovi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</si>
  <si>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</si>
  <si>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</si>
  <si>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</si>
  <si>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</si>
  <si>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</si>
  <si>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</si>
  <si>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</si>
  <si>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</si>
  <si>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</si>
  <si>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</si>
  <si>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</si>
  <si>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</si>
  <si>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</si>
  <si>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Transferi opšteg karaktera između različitih nivoa vlasti</t>
  </si>
  <si>
    <t>02</t>
  </si>
  <si>
    <t>Odbrana      (12+….+16)</t>
  </si>
  <si>
    <t>021</t>
  </si>
  <si>
    <t>Vojna odbrana</t>
  </si>
  <si>
    <t>022</t>
  </si>
  <si>
    <t>Civilna odbrana</t>
  </si>
  <si>
    <t>023</t>
  </si>
  <si>
    <t>Inostrana  vojna pomoć</t>
  </si>
  <si>
    <t>024</t>
  </si>
  <si>
    <t>IiR Odbrana</t>
  </si>
  <si>
    <t>025</t>
  </si>
  <si>
    <t>Odbrana n. k.</t>
  </si>
  <si>
    <t>03</t>
  </si>
  <si>
    <t>Javni red i sigurnost       (18+….+23)</t>
  </si>
  <si>
    <t>031</t>
  </si>
  <si>
    <t>Policijske usluge</t>
  </si>
  <si>
    <t>032</t>
  </si>
  <si>
    <t xml:space="preserve">Usluge protivpožarne zaštite 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</si>
  <si>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</si>
  <si>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</si>
  <si>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</si>
  <si>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</si>
  <si>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</si>
  <si>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</si>
  <si>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</si>
  <si>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</si>
  <si>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</si>
  <si>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</si>
  <si>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</si>
  <si>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</si>
  <si>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</si>
  <si>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</si>
  <si>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</si>
  <si>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</si>
  <si>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</si>
  <si>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</si>
  <si>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</si>
  <si>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Transport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</si>
  <si>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</si>
  <si>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</si>
  <si>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</si>
  <si>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</si>
  <si>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</si>
  <si>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</si>
  <si>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</si>
  <si>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</si>
  <si>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05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</si>
  <si>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</si>
  <si>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</si>
  <si>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</si>
  <si>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</si>
  <si>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</si>
  <si>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</si>
  <si>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</si>
  <si>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</si>
  <si>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Zaštita raznovrsnosti flore i faune i zaštita krajolika</t>
  </si>
  <si>
    <t>055</t>
  </si>
  <si>
    <r>
      <rPr>
        <sz val="9"/>
        <rFont val="Arial"/>
        <family val="2"/>
        <charset val="238"/>
      </rPr>
      <t>IiR Zaštita životne sredine</t>
    </r>
    <r>
      <rPr>
        <sz val="11"/>
        <rFont val="Arial"/>
        <family val="2"/>
        <charset val="238"/>
      </rPr>
      <t xml:space="preserve"> </t>
    </r>
  </si>
  <si>
    <t>056</t>
  </si>
  <si>
    <t>Zaštita životne sredine n. k.</t>
  </si>
  <si>
    <t>06</t>
  </si>
  <si>
    <t>Stambeni i zajednički poslovi    (42+….+47)</t>
  </si>
  <si>
    <t>061</t>
  </si>
  <si>
    <t>Stambeni razvoj</t>
  </si>
  <si>
    <t>062</t>
  </si>
  <si>
    <t>Razvoj zajednice</t>
  </si>
  <si>
    <t>063</t>
  </si>
  <si>
    <t>Vodosnabdijevanje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</si>
  <si>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</si>
  <si>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</si>
  <si>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</si>
  <si>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</si>
  <si>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</si>
  <si>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</si>
  <si>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</si>
  <si>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</si>
  <si>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</si>
  <si>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</si>
  <si>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</si>
  <si>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>Vanbolničke usluge</t>
  </si>
  <si>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</si>
  <si>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</si>
  <si>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</si>
  <si>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</si>
  <si>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</si>
  <si>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</si>
  <si>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</si>
  <si>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</si>
  <si>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</si>
  <si>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</si>
  <si>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</si>
  <si>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Usluge sporta i rekreacije</t>
  </si>
  <si>
    <t>082</t>
  </si>
  <si>
    <t xml:space="preserve">Usluge kulture </t>
  </si>
  <si>
    <t>083</t>
  </si>
  <si>
    <r>
      <rPr>
        <sz val="9"/>
        <rFont val="Arial"/>
        <family val="2"/>
        <charset val="238"/>
      </rPr>
      <t>Usluge emitovanja i izdavaštva</t>
    </r>
    <r>
      <rPr>
        <sz val="11"/>
        <rFont val="Arial"/>
        <family val="2"/>
        <charset val="238"/>
      </rPr>
      <t xml:space="preserve"> </t>
    </r>
  </si>
  <si>
    <t>084</t>
  </si>
  <si>
    <r>
      <rPr>
        <sz val="9"/>
        <rFont val="Arial"/>
        <family val="2"/>
        <charset val="238"/>
      </rPr>
      <t>Religijske i druge zajedničke usluge</t>
    </r>
    <r>
      <rPr>
        <sz val="11"/>
        <rFont val="Arial"/>
        <family val="2"/>
        <charset val="238"/>
      </rPr>
      <t xml:space="preserve"> </t>
    </r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</si>
  <si>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</si>
  <si>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</si>
  <si>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</si>
  <si>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</si>
  <si>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</si>
  <si>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</si>
  <si>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</si>
  <si>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</si>
  <si>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</si>
  <si>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</si>
  <si>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</si>
  <si>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</si>
  <si>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</si>
  <si>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</si>
  <si>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</si>
  <si>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Obrazovanje koje nije definisano nivoom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</si>
  <si>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</si>
  <si>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</si>
  <si>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</si>
  <si>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</si>
  <si>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</si>
  <si>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</si>
  <si>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</si>
  <si>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</si>
  <si>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</si>
  <si>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</si>
  <si>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</si>
  <si>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</si>
  <si>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</si>
  <si>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</si>
  <si>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</si>
  <si>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Porodica i djeca</t>
  </si>
  <si>
    <t>105</t>
  </si>
  <si>
    <t>Nezaposlenost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</si>
  <si>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</si>
  <si>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</si>
  <si>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</si>
  <si>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</si>
  <si>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</si>
  <si>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</si>
  <si>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</si>
  <si>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</si>
  <si>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Obrazac 6.</t>
  </si>
  <si>
    <t xml:space="preserve">         </t>
  </si>
  <si>
    <t>Opština: ________________________________________</t>
  </si>
  <si>
    <t>Registar doznaka iz tekuće rezerve budžeta</t>
  </si>
  <si>
    <t>R.b.</t>
  </si>
  <si>
    <t>Datum donošenja Odluke - Rješenja</t>
  </si>
  <si>
    <t>Ekon. Kod</t>
  </si>
  <si>
    <t>Institucija kojoj se odobrava izdvajanje sredstava</t>
  </si>
  <si>
    <t>Opis i svrha isplate, broj Odluke - Rješenja o odobravanju izdvajanja sredstava</t>
  </si>
  <si>
    <t>Iznos na koji glasi Odluka - Rješenje</t>
  </si>
  <si>
    <t>Iznos realizacije sredstava po Odluci - Rješenju</t>
  </si>
  <si>
    <t>Datum realizacije Odluke - Rješenja</t>
  </si>
  <si>
    <t>Iznos nerealizovan po Odluci - Rješenju</t>
  </si>
  <si>
    <t>Ukupno</t>
  </si>
  <si>
    <t>Budžet</t>
  </si>
  <si>
    <t xml:space="preserve">Postotak od iznosa u budžetu </t>
  </si>
  <si>
    <t>Obrazac 7.</t>
  </si>
  <si>
    <t>Registar neizmirenih obaveza</t>
  </si>
  <si>
    <t>Stanje ukupnih obaveza na početku perioda za koji se izvještava</t>
  </si>
  <si>
    <t>Stanje na kraju perioda za koji se izvještava</t>
  </si>
  <si>
    <t>Promjene ukupnih obaveza u toku perioda izvješatavanja</t>
  </si>
  <si>
    <t>Ukupne nedospjele obaveze</t>
  </si>
  <si>
    <t>ukupne dospjele obaveze</t>
  </si>
  <si>
    <t>Dospjele obaveze +90</t>
  </si>
  <si>
    <t>2(4+5)</t>
  </si>
  <si>
    <t>3     ( 2 - 1 )</t>
  </si>
  <si>
    <t>Ukupno neizmirene obaveze  (r.br. 2)</t>
  </si>
  <si>
    <t>Kratkoročne obaveze i razgraničenja (3+7+11+25+30+31)</t>
  </si>
  <si>
    <t>Obaveze prema radnicima    (4+5+6)</t>
  </si>
  <si>
    <t>341100;  341200</t>
  </si>
  <si>
    <t xml:space="preserve">                            Obaveze za plaće</t>
  </si>
  <si>
    <t xml:space="preserve">                            Obaveze za doprinose iz plaća</t>
  </si>
  <si>
    <t xml:space="preserve">                            Ostale obaveze po osnovu rada</t>
  </si>
  <si>
    <t>Kratkoročne obaveze prema pravnim osobama   (8+9+10)</t>
  </si>
  <si>
    <t>Obaveze za robu i usluge</t>
  </si>
  <si>
    <t>Obaveze za nefinansijska sredstva</t>
  </si>
  <si>
    <t>311200;  311300</t>
  </si>
  <si>
    <t xml:space="preserve">                           Ostale obaveze</t>
  </si>
  <si>
    <t>Ukupne obaveze za tekuće i kapitalne transfere  (12+16+20+21+22+23+24)</t>
  </si>
  <si>
    <t>Obaveze za transfere drugim nivoima vlasti    (13+14+15)</t>
  </si>
  <si>
    <t>Transferi kantonima</t>
  </si>
  <si>
    <t>Transferi općinama</t>
  </si>
  <si>
    <t>Ostali transferi drugim nivoima vlasti</t>
  </si>
  <si>
    <t>Obaveze za transfere vanbudžetskim fondovima    (17+18+19)</t>
  </si>
  <si>
    <t>PIO/MIO</t>
  </si>
  <si>
    <t>ZZO</t>
  </si>
  <si>
    <t>Ostali vanbudžetski fondovi</t>
  </si>
  <si>
    <t>Obaveze za transfere pojedincima</t>
  </si>
  <si>
    <t>Obaveze za subvencije</t>
  </si>
  <si>
    <t>Obaveze za ostale transfere</t>
  </si>
  <si>
    <t>Obaveze po sudskim presudama i rješenjima o izvršenju</t>
  </si>
  <si>
    <t xml:space="preserve">Ostale tekuće obaveze </t>
  </si>
  <si>
    <t>Kratkoročne obaveze po kreditima     (26+27+28+29)</t>
  </si>
  <si>
    <t>Zajmovi primljeni kroz Državu</t>
  </si>
  <si>
    <t>Obaveze od inozemnog zaduživanja</t>
  </si>
  <si>
    <t>Obaveze od domaćeg zaduživanja</t>
  </si>
  <si>
    <t>Obaveze po unutarnjem dugu</t>
  </si>
  <si>
    <t xml:space="preserve">Obaveze po osnovi vrijednosnih papira </t>
  </si>
  <si>
    <t>Kratkoročna  razgraničenja      (32+33+34)</t>
  </si>
  <si>
    <t xml:space="preserve">Razgraničeni prihodi </t>
  </si>
  <si>
    <t>Razgraničeni rashodi</t>
  </si>
  <si>
    <t>Ostali razgraničeni rashodi</t>
  </si>
  <si>
    <t>Obrazac 8.</t>
  </si>
  <si>
    <r>
      <rPr>
        <sz val="9"/>
        <rFont val="Arial"/>
        <family val="2"/>
        <charset val="238"/>
      </rPr>
      <t>Konsolidovani obrasci:</t>
    </r>
    <r>
      <rPr>
        <b/>
        <u/>
        <sz val="10"/>
        <rFont val="Arial"/>
        <family val="2"/>
        <charset val="238"/>
      </rPr>
      <t xml:space="preserve">  </t>
    </r>
  </si>
  <si>
    <t>Pregled prihoda, primitaka, rashoda i izdataka po ekonomskim kategorijama</t>
  </si>
  <si>
    <t>Tabela 1.</t>
  </si>
  <si>
    <t>Red.br.</t>
  </si>
  <si>
    <t>ESA kod</t>
  </si>
  <si>
    <t>GFS kod</t>
  </si>
  <si>
    <t>Ekon.        kod</t>
  </si>
  <si>
    <t>O  P  I  S</t>
  </si>
  <si>
    <t>Ostvareni kumulativni iznos istog perioda prethodne god.</t>
  </si>
  <si>
    <t>Procenat  2/1
 x 100</t>
  </si>
  <si>
    <t>Procenat  2/3
 x 100</t>
  </si>
  <si>
    <t>A.</t>
  </si>
  <si>
    <t xml:space="preserve">A. </t>
  </si>
  <si>
    <t>CURRENT REVENUE AND EXPENDITURES</t>
  </si>
  <si>
    <t xml:space="preserve">PRIHODI I RASHODI  </t>
  </si>
  <si>
    <t>TOTAL REVENUE</t>
  </si>
  <si>
    <t>UKUPNI   P R I H O D I   (2+26+58)</t>
  </si>
  <si>
    <t>Taxes</t>
  </si>
  <si>
    <t>PRIHODI OD POREZA  (3+7+14+16+22+23+24+25)</t>
  </si>
  <si>
    <t>D.51</t>
  </si>
  <si>
    <t xml:space="preserve">Taxes on income, profits and capital gains </t>
  </si>
  <si>
    <t>Porezi na dobit pojedinaca i preduzeća (4+5+6)</t>
  </si>
  <si>
    <t>D.51A</t>
  </si>
  <si>
    <t>Individual income taxes</t>
  </si>
  <si>
    <t>Porezi na dobit pojedinaca (zaostale uplate poreza)</t>
  </si>
  <si>
    <t>D.51B</t>
  </si>
  <si>
    <t>Corporate income tax</t>
  </si>
  <si>
    <t>Porezi na dobit preduzeća</t>
  </si>
  <si>
    <t>Other taxes on income, profit and capital gains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</si>
  <si>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</si>
  <si>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D.611R</t>
  </si>
  <si>
    <t>Social contributions</t>
  </si>
  <si>
    <t>Doprinosi za socijalnu zaštitu (7=8)</t>
  </si>
  <si>
    <t xml:space="preserve">Doprinosi za socijalnu zaštitu </t>
  </si>
  <si>
    <t>D.613R</t>
  </si>
  <si>
    <t>Paid by individuals</t>
  </si>
  <si>
    <t xml:space="preserve">    Zaposlenih*</t>
  </si>
  <si>
    <t>Paid by companies</t>
  </si>
  <si>
    <t xml:space="preserve">    Poslodavaca*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</si>
  <si>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</si>
  <si>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</si>
  <si>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Other contributions</t>
  </si>
  <si>
    <t xml:space="preserve">    Ostali doprinosi*</t>
  </si>
  <si>
    <t>D.29C</t>
  </si>
  <si>
    <t>Taxes on payroll and workforce</t>
  </si>
  <si>
    <t>Porezi na plaću i radnu snagu (14=15)</t>
  </si>
  <si>
    <t>Porezi na plaću (zaostale uplate poreza)</t>
  </si>
  <si>
    <t>Taxes on property</t>
  </si>
  <si>
    <t>Porez na imovinu (16=17)</t>
  </si>
  <si>
    <t xml:space="preserve">Porez na imovinu </t>
  </si>
  <si>
    <t>D.59A</t>
  </si>
  <si>
    <t>Recurrent taxes on net welth</t>
  </si>
  <si>
    <t xml:space="preserve">    Stalni  porezi na imovinu*</t>
  </si>
  <si>
    <t>D.91A</t>
  </si>
  <si>
    <t>Estate, inheritance, and gift taxes</t>
  </si>
  <si>
    <t xml:space="preserve">    Porez na nasljeđe i darove*</t>
  </si>
  <si>
    <t>D.214I</t>
  </si>
  <si>
    <t>Taxes on financial and capital transactions</t>
  </si>
  <si>
    <t xml:space="preserve">   Porez na financijske i kapitalne transakcije*</t>
  </si>
  <si>
    <t>D.29A</t>
  </si>
  <si>
    <t>Other taxes on property</t>
  </si>
  <si>
    <t xml:space="preserve">   Ostali porezi na imovinu*</t>
  </si>
  <si>
    <t>D.2122C</t>
  </si>
  <si>
    <t>Other taxes</t>
  </si>
  <si>
    <t>Domaći porezi na dobra i usluge</t>
  </si>
  <si>
    <t xml:space="preserve">Porezi na dohodak </t>
  </si>
  <si>
    <t>D.211</t>
  </si>
  <si>
    <t xml:space="preserve">Indirect Taxes </t>
  </si>
  <si>
    <t>Prihodi od indirektnih poreza</t>
  </si>
  <si>
    <t>D.59F</t>
  </si>
  <si>
    <t>OTHER REVENUE</t>
  </si>
  <si>
    <t>NEPOREZNI PRIHODI  (27+46+56+57)</t>
  </si>
  <si>
    <t>Prihodi od poduzetničkih aktivnosti i imovine i prihodi od pozitivnih kursnih razlika (28+34+36+37+38+39+45)</t>
  </si>
  <si>
    <t>Revenue from nonfin public enterprises and fin. Institutions</t>
  </si>
  <si>
    <t>Prihodi od nefin.javnih preduzeća i fin. Institucija</t>
  </si>
  <si>
    <t xml:space="preserve">      Prihodi od finansijske i nematerijalne imovine*</t>
  </si>
  <si>
    <t>D.42R</t>
  </si>
  <si>
    <t>Dividends</t>
  </si>
  <si>
    <r>
      <rPr>
        <i/>
        <sz val="9"/>
        <color rgb="FF000000"/>
        <rFont val="Arial"/>
        <family val="2"/>
        <charset val="238"/>
      </rPr>
      <t xml:space="preserve">     Dividende</t>
    </r>
    <r>
      <rPr>
        <i/>
        <sz val="12"/>
        <color rgb="FF000000"/>
        <rFont val="Arial"/>
        <family val="2"/>
        <charset val="238"/>
      </rPr>
      <t>*</t>
    </r>
  </si>
  <si>
    <t>P.11</t>
  </si>
  <si>
    <t>Sales of goods and services</t>
  </si>
  <si>
    <t xml:space="preserve">    Prihodi od iznajmljivanja*</t>
  </si>
  <si>
    <t>D.759R</t>
  </si>
  <si>
    <t>Other revenue from nonfin public enterprises and fin. Institutions</t>
  </si>
  <si>
    <t xml:space="preserve">      Ostali prihodi od nefinansijskih javnih preduzeća i finansijskih javnih institucija*</t>
  </si>
  <si>
    <t>F.42</t>
  </si>
  <si>
    <t>Loan repayments by final users</t>
  </si>
  <si>
    <t xml:space="preserve">      Povrat anuiteta od krajnjih korisnika za otplatu kredita*</t>
  </si>
  <si>
    <t>Other property income</t>
  </si>
  <si>
    <t xml:space="preserve">Ostali prihodi od imovine </t>
  </si>
  <si>
    <t>D.45R</t>
  </si>
  <si>
    <t>GSM fees</t>
  </si>
  <si>
    <r>
      <rPr>
        <i/>
        <sz val="9"/>
        <color rgb="FF000000"/>
        <rFont val="Arial"/>
        <family val="2"/>
        <charset val="238"/>
      </rPr>
      <t xml:space="preserve">     Naknade od koristenja GSM licence</t>
    </r>
    <r>
      <rPr>
        <i/>
        <sz val="12"/>
        <color rgb="FF000000"/>
        <rFont val="Arial"/>
        <family val="2"/>
        <charset val="238"/>
      </rPr>
      <t>*</t>
    </r>
  </si>
  <si>
    <t>D.41R</t>
  </si>
  <si>
    <t>Miscellaneous and unidentified revenue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</si>
  <si>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</si>
  <si>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</si>
  <si>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</si>
  <si>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</si>
  <si>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>Revenue from privatization</t>
  </si>
  <si>
    <t>P.51G</t>
  </si>
  <si>
    <t>Revenue from privatization of appartments, office buildings, other</t>
  </si>
  <si>
    <r>
      <rPr>
        <i/>
        <sz val="9"/>
        <rFont val="Arial"/>
        <family val="2"/>
        <charset val="238"/>
      </rP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</si>
  <si>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t>F.512</t>
  </si>
  <si>
    <t>Revenue from privatization of banks; companies.</t>
  </si>
  <si>
    <r>
      <rPr>
        <i/>
        <sz val="9"/>
        <rFont val="Arial"/>
        <family val="2"/>
        <charset val="238"/>
      </rP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</si>
  <si>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rPr>
        <i/>
        <sz val="9"/>
        <rFont val="Arial"/>
        <family val="2"/>
        <charset val="238"/>
      </rP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</si>
  <si>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rPr>
        <i/>
        <sz val="9"/>
        <rFont val="Arial"/>
        <family val="2"/>
        <charset val="238"/>
      </rP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</si>
  <si>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rPr>
        <i/>
        <sz val="9"/>
        <rFont val="Arial"/>
        <family val="2"/>
        <charset val="238"/>
      </rP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</si>
  <si>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t>D.75</t>
  </si>
  <si>
    <t>Prihodi po osnovu premije i provizije za izdatu garanciju</t>
  </si>
  <si>
    <t>Naknade i takse i prihodi od pružanja javnih usluga (47+48+49+50+51+52+53)</t>
  </si>
  <si>
    <t>P.131B</t>
  </si>
  <si>
    <t>Miscellaneous and unidentified revenue (Various fees)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</si>
  <si>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</si>
  <si>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</si>
  <si>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</si>
  <si>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</si>
  <si>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</si>
  <si>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</si>
  <si>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Unplanned revenue</t>
  </si>
  <si>
    <t xml:space="preserve">Neplanirane uplate-prihodi </t>
  </si>
  <si>
    <t>Loan repayments by individuals</t>
  </si>
  <si>
    <r>
      <rPr>
        <i/>
        <sz val="9"/>
        <rFont val="Arial"/>
        <family val="2"/>
        <charset val="238"/>
      </rP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</si>
  <si>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t>Earmarked donations unplanned in the budgte</t>
  </si>
  <si>
    <r>
      <rPr>
        <i/>
        <sz val="9"/>
        <rFont val="Arial"/>
        <family val="2"/>
        <charset val="238"/>
      </rP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</si>
  <si>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t>Fines, penalties and forfeits</t>
  </si>
  <si>
    <t>Novčane kazne</t>
  </si>
  <si>
    <t>D.99R</t>
  </si>
  <si>
    <t>GRANTS</t>
  </si>
  <si>
    <t>PRIMLJENI  TEKUCI I KAPITALNI TRANSFERI I DONACIJE            ( 59+62+78+81)</t>
  </si>
  <si>
    <t>D.7RA</t>
  </si>
  <si>
    <t xml:space="preserve">Grants from foreign governments </t>
  </si>
  <si>
    <t xml:space="preserve">Primljeni tekući transferi od inostranih vlada i međunarodnih organizacija (60+61) </t>
  </si>
  <si>
    <t>D.74R</t>
  </si>
  <si>
    <t>Current</t>
  </si>
  <si>
    <t>Primljeni tekući transferi od inostranih Vlada</t>
  </si>
  <si>
    <t>D.7R_S212</t>
  </si>
  <si>
    <t xml:space="preserve">Primljeni tekući transferi od međunarodnih organizacija  </t>
  </si>
  <si>
    <t>D.7R_S13</t>
  </si>
  <si>
    <t>Transfers from other general government units</t>
  </si>
  <si>
    <t>Primljeni transferi od ostalih nivoa vlasti i fondova (r.br. 63)</t>
  </si>
  <si>
    <t xml:space="preserve">Primljeni tekući transferi od ostalnih nivoa vlasti </t>
  </si>
  <si>
    <t>State institutions</t>
  </si>
  <si>
    <t xml:space="preserve">     Država*</t>
  </si>
  <si>
    <t>Central government</t>
  </si>
  <si>
    <t xml:space="preserve">     Federacija*</t>
  </si>
  <si>
    <t xml:space="preserve">     Republika Srpska*</t>
  </si>
  <si>
    <t>Cantons</t>
  </si>
  <si>
    <t xml:space="preserve">    Kantoni*</t>
  </si>
  <si>
    <t>Municipalities and towns</t>
  </si>
  <si>
    <t xml:space="preserve">    Gradovi*</t>
  </si>
  <si>
    <t xml:space="preserve">    Općine*</t>
  </si>
  <si>
    <t xml:space="preserve">    Primljeni namjenski transferi od rugih nivoa vlasti*    </t>
  </si>
  <si>
    <t xml:space="preserve">    Transferi od vanbudžetskih fondova*</t>
  </si>
  <si>
    <t xml:space="preserve">    Transfer od Federalnog zavoda za zapošljavanje*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</si>
  <si>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</si>
  <si>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</si>
  <si>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</si>
  <si>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</si>
  <si>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</si>
  <si>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>Road and highway funds</t>
  </si>
  <si>
    <r>
      <rPr>
        <i/>
        <sz val="9"/>
        <color rgb="FF000000"/>
        <rFont val="Arial"/>
        <family val="2"/>
        <charset val="238"/>
      </rPr>
      <t xml:space="preserve">   Direkcije za ceste i autoceste</t>
    </r>
    <r>
      <rPr>
        <i/>
        <sz val="12"/>
        <color rgb="FF000000"/>
        <rFont val="Arial"/>
        <family val="2"/>
        <charset val="238"/>
      </rPr>
      <t>*</t>
    </r>
  </si>
  <si>
    <t>D.7RB</t>
  </si>
  <si>
    <t>Voluntary transfers other than grants</t>
  </si>
  <si>
    <t xml:space="preserve">Donacije </t>
  </si>
  <si>
    <t>Domestic</t>
  </si>
  <si>
    <t xml:space="preserve">    Domace donacije*</t>
  </si>
  <si>
    <t>Foreign</t>
  </si>
  <si>
    <t xml:space="preserve">   Donacije iz inostranstva*</t>
  </si>
  <si>
    <t>D.9R</t>
  </si>
  <si>
    <t>Kapitalni transferi       (82+85+93)</t>
  </si>
  <si>
    <t xml:space="preserve">Primljeni kapitalni transferi od inostranih vlada i međunarodnih organizacija (83+84) </t>
  </si>
  <si>
    <t>D.9R_S2</t>
  </si>
  <si>
    <t>D.9R_S212</t>
  </si>
  <si>
    <t>D.9R_S13</t>
  </si>
  <si>
    <t>Kapitalni transferi od ostalih nivoa vlasti i fondova (r.br. 86)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</si>
  <si>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</si>
  <si>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</si>
  <si>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</si>
  <si>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</si>
  <si>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</si>
  <si>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</si>
  <si>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</si>
  <si>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R A S H O D I   (95+109+111+166+171)</t>
  </si>
  <si>
    <t>611000; 612000</t>
  </si>
  <si>
    <t>Plaće, naknade troškova zaposlenih i doprinosi  (96+108)</t>
  </si>
  <si>
    <t>D.11P</t>
  </si>
  <si>
    <t>Compensation of employees</t>
  </si>
  <si>
    <t>Plaće i  naknade troškova zaposlenih (97+102)</t>
  </si>
  <si>
    <t xml:space="preserve">Wages and salaries </t>
  </si>
  <si>
    <t xml:space="preserve">     Doprinosi na teret zaposlenih*</t>
  </si>
  <si>
    <t>Allowances</t>
  </si>
  <si>
    <r>
      <rPr>
        <i/>
        <sz val="9"/>
        <rFont val="Arial"/>
        <family val="2"/>
        <charset val="238"/>
      </rP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</si>
  <si>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rPr>
        <i/>
        <sz val="9"/>
        <rFont val="Arial"/>
        <family val="2"/>
        <charset val="238"/>
      </rP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</si>
  <si>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rPr>
        <i/>
        <sz val="9"/>
        <rFont val="Arial"/>
        <family val="2"/>
        <charset val="238"/>
      </rP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</si>
  <si>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t>Naknade troškova zaposlenih</t>
  </si>
  <si>
    <t>D.622</t>
  </si>
  <si>
    <r>
      <rPr>
        <i/>
        <sz val="9"/>
        <rFont val="Arial"/>
        <family val="2"/>
        <charset val="238"/>
      </rP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</si>
  <si>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rPr>
        <i/>
        <sz val="9"/>
        <rFont val="Arial"/>
        <family val="2"/>
        <charset val="238"/>
      </rP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</si>
  <si>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rPr>
        <i/>
        <sz val="9"/>
        <rFont val="Arial"/>
        <family val="2"/>
        <charset val="238"/>
      </rP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</si>
  <si>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rPr>
        <i/>
        <sz val="9"/>
        <rFont val="Arial"/>
        <family val="2"/>
        <charset val="238"/>
      </rP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</si>
  <si>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rPr>
        <i/>
        <sz val="9"/>
        <rFont val="Arial"/>
        <family val="2"/>
        <charset val="238"/>
      </rP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</si>
  <si>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t>D.12P</t>
  </si>
  <si>
    <t>Employers' Social contributions</t>
  </si>
  <si>
    <t>P.2</t>
  </si>
  <si>
    <t>Use of goods and services</t>
  </si>
  <si>
    <t>Izdaci za materijal, sitan inventar i usluge</t>
  </si>
  <si>
    <t>D.41P</t>
  </si>
  <si>
    <t>Cost of lawsuits - interest paid on court awards, lawyer and court fees</t>
  </si>
  <si>
    <t xml:space="preserve">       Zatezne kamate i troškovi spora*</t>
  </si>
  <si>
    <t>Transfers and subsidies</t>
  </si>
  <si>
    <t>Tekući i kapitalni transferi (112+148)</t>
  </si>
  <si>
    <t>Current transfers and other current expenditures</t>
  </si>
  <si>
    <t>Tekući  transferi i drugi tekući rashodi (113+130+142+143+144+145+146+147)</t>
  </si>
  <si>
    <t>D7P_S13</t>
  </si>
  <si>
    <t>Transfers to other general government units</t>
  </si>
  <si>
    <t xml:space="preserve">Tekući transferi drugim nivoima  vlasti </t>
  </si>
  <si>
    <t xml:space="preserve">    Država*</t>
  </si>
  <si>
    <t xml:space="preserve">    Federacija*</t>
  </si>
  <si>
    <t xml:space="preserve">    Republika Srpska*</t>
  </si>
  <si>
    <t>Municipalities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</si>
  <si>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</si>
  <si>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</si>
  <si>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</si>
  <si>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>Pension fund</t>
  </si>
  <si>
    <t>Tekući transferi za PIO/MIO*</t>
  </si>
  <si>
    <t>Transfer za Federalni zavod za zapošljavanje*</t>
  </si>
  <si>
    <t>Transfer za kantonalne službe za zapošljavanje*</t>
  </si>
  <si>
    <t xml:space="preserve">   Transfer za Zavod zdravstvenog osiguranja i reosiguranja FBiH*</t>
  </si>
  <si>
    <t xml:space="preserve">   Transfer za kantonalne zavode zdravstvenog osiguranja*</t>
  </si>
  <si>
    <t>Other</t>
  </si>
  <si>
    <t xml:space="preserve">   Transferi za Centre za socijalni rad*</t>
  </si>
  <si>
    <t>xxxxxx</t>
  </si>
  <si>
    <r>
      <rPr>
        <i/>
        <sz val="9"/>
        <rFont val="Arial"/>
        <family val="2"/>
        <charset val="238"/>
      </rPr>
      <t xml:space="preserve">   Direkcije za ceste i autoceste</t>
    </r>
    <r>
      <rPr>
        <i/>
        <sz val="12"/>
        <rFont val="Arial"/>
        <family val="2"/>
        <charset val="238"/>
      </rPr>
      <t>*</t>
    </r>
  </si>
  <si>
    <t>D.623*</t>
  </si>
  <si>
    <t>Current transfers to individuals</t>
  </si>
  <si>
    <t xml:space="preserve">Tekući transferi pojedincima </t>
  </si>
  <si>
    <t>D.623</t>
  </si>
  <si>
    <t>Pensions</t>
  </si>
  <si>
    <t xml:space="preserve">   Tekući transferi pojedincima po osnovu penzijskog osiguranja*</t>
  </si>
  <si>
    <t>Transfers to unemployed</t>
  </si>
  <si>
    <t xml:space="preserve">   Transferi pojedincima po osnovu materijalno-socijalane sigunosti nezaposlenih lica*</t>
  </si>
  <si>
    <t>Social security allowances</t>
  </si>
  <si>
    <r>
      <rPr>
        <i/>
        <sz val="9"/>
        <rFont val="Arial"/>
        <family val="2"/>
        <charset val="238"/>
      </rPr>
      <t xml:space="preserve">   Beneficije za socijalnu zaštitu</t>
    </r>
    <r>
      <rPr>
        <i/>
        <sz val="11"/>
        <rFont val="Arial"/>
        <family val="2"/>
        <charset val="238"/>
      </rPr>
      <t>*</t>
    </r>
  </si>
  <si>
    <t>Transfers to war disabled, war veterans, metal holders, and demobilized soldiers</t>
  </si>
  <si>
    <r>
      <rPr>
        <i/>
        <sz val="9"/>
        <rFont val="Arial"/>
        <family val="2"/>
        <charset val="238"/>
      </rP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</si>
  <si>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t xml:space="preserve">614233
</t>
  </si>
  <si>
    <t>Other current transfers to individuals</t>
  </si>
  <si>
    <r>
      <rPr>
        <i/>
        <sz val="9"/>
        <rFont val="Arial"/>
        <family val="2"/>
        <charset val="238"/>
      </rP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</si>
  <si>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rPr>
        <i/>
        <sz val="9"/>
        <rFont val="Arial"/>
        <family val="2"/>
        <charset val="238"/>
      </rPr>
      <t xml:space="preserve">   Isplata stipendija</t>
    </r>
    <r>
      <rPr>
        <i/>
        <sz val="12"/>
        <rFont val="Arial"/>
        <family val="2"/>
        <charset val="238"/>
      </rPr>
      <t>*</t>
    </r>
  </si>
  <si>
    <t>Transfers to civilian victims of war</t>
  </si>
  <si>
    <t xml:space="preserve">   Transferi za civilne zrtve rata*</t>
  </si>
  <si>
    <t>D.9P</t>
  </si>
  <si>
    <t>-</t>
  </si>
  <si>
    <t xml:space="preserve">   Transferi za posebne namjene  (elementarne nepogode)*</t>
  </si>
  <si>
    <t>Transfers to civilian disabled</t>
  </si>
  <si>
    <t xml:space="preserve">   Transferi za lica sa invaliditetom - neratni invalidi*</t>
  </si>
  <si>
    <t xml:space="preserve">   Transferi za prevoz učenika*</t>
  </si>
  <si>
    <t>Sickness benefits and other transfers for health insurance</t>
  </si>
  <si>
    <t xml:space="preserve">   Transferi pojedincima na području zdravstvenog osiguranja*</t>
  </si>
  <si>
    <t>D.75P</t>
  </si>
  <si>
    <t>Transfer to nonprofit organizations</t>
  </si>
  <si>
    <t xml:space="preserve">Tekući transferi neprofitnim organizacijama                                  </t>
  </si>
  <si>
    <t>D.3P</t>
  </si>
  <si>
    <t>Subsidies to public enterprises</t>
  </si>
  <si>
    <t>Subsidies to private enterprises</t>
  </si>
  <si>
    <t>Subsidies to financial institutions</t>
  </si>
  <si>
    <t xml:space="preserve">Subvencije finansijskim institucijama </t>
  </si>
  <si>
    <t>D.74P</t>
  </si>
  <si>
    <t>Current transfers abroad</t>
  </si>
  <si>
    <t xml:space="preserve">Other current transfers </t>
  </si>
  <si>
    <t>Drugi  tekući rashodi</t>
  </si>
  <si>
    <t xml:space="preserve">Capital transfers </t>
  </si>
  <si>
    <t>Kapitalni transferi (149+160+161+162+163+164+165)</t>
  </si>
  <si>
    <t>D.9P_S13</t>
  </si>
  <si>
    <t>to other levels of government</t>
  </si>
  <si>
    <t>Kapitalni transferi drugim nivoima vlasti   (r.br. 150)</t>
  </si>
  <si>
    <t xml:space="preserve">State </t>
  </si>
  <si>
    <t xml:space="preserve">   Kapitalni transferi Državi*</t>
  </si>
  <si>
    <t>Federation</t>
  </si>
  <si>
    <t xml:space="preserve">   Kapitalni transferi Federaciji*</t>
  </si>
  <si>
    <t xml:space="preserve">   Kapitalni transferi republici Srpskoj*</t>
  </si>
  <si>
    <t xml:space="preserve">   Kapitalni transferi kantonima*</t>
  </si>
  <si>
    <t xml:space="preserve">    Kapitalni transferi gradovima*</t>
  </si>
  <si>
    <t xml:space="preserve">   Kapitalni transferi  općinama*</t>
  </si>
  <si>
    <t xml:space="preserve">   K apitalni transfer za Zavod zdravstvenog osiguranja i reosiguranja FBiH*</t>
  </si>
  <si>
    <t xml:space="preserve">   Kaptialni transfer za kantonalne zavode zdravstvenog osiguranja*</t>
  </si>
  <si>
    <t>Extrabudgetary funds</t>
  </si>
  <si>
    <t xml:space="preserve">    Kapitalni transferi drugim javnim fondovima*</t>
  </si>
  <si>
    <t>Capital transfers to individuals</t>
  </si>
  <si>
    <t>Capital transfers to NGOs</t>
  </si>
  <si>
    <t xml:space="preserve">Capital transfers to public enterprisers </t>
  </si>
  <si>
    <t xml:space="preserve">Capital transfers to private enterprisers </t>
  </si>
  <si>
    <t>Capital transfers to financial institutions</t>
  </si>
  <si>
    <t>Kapitalni transferi finansijskim institucijama</t>
  </si>
  <si>
    <t>D.9P_S2</t>
  </si>
  <si>
    <t>Interest</t>
  </si>
  <si>
    <t>Izdaci za kamate (167+...........+170)</t>
  </si>
  <si>
    <t>D.4P_S13</t>
  </si>
  <si>
    <t>Interest payments on loans taken through State</t>
  </si>
  <si>
    <t>Kamate na pozajmice primljene kroz državu</t>
  </si>
  <si>
    <t>Interest payments to nonresidents</t>
  </si>
  <si>
    <t>Interest payments to residents other than general government</t>
  </si>
  <si>
    <t xml:space="preserve">Izdaci za kamate vezane za dug po izdatim garancijama </t>
  </si>
  <si>
    <t>D.7P_S13</t>
  </si>
  <si>
    <t>Budget Reserve</t>
  </si>
  <si>
    <t>Tekuća budžetska rezerva</t>
  </si>
  <si>
    <t>TEKUĆI SUFICIT (TEKUĆI DEFICIT)  (1 minus 94)</t>
  </si>
  <si>
    <t xml:space="preserve">B. </t>
  </si>
  <si>
    <t>TRANSAKCIJE U STALNIM SREDSTVIMA</t>
  </si>
  <si>
    <t>Disposal of nonfinancial assets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</si>
  <si>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</si>
  <si>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</si>
  <si>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</si>
  <si>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</si>
  <si>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</si>
  <si>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Succession funds</t>
  </si>
  <si>
    <t>Sredstva od sukcesije</t>
  </si>
  <si>
    <t>P.52</t>
  </si>
  <si>
    <t>Disposal of Inventories, strategic stock</t>
  </si>
  <si>
    <t>Primici od prodaje federalnih robnih rezervi</t>
  </si>
  <si>
    <t>Other fixed assets</t>
  </si>
  <si>
    <t>Acquisition of nonfinancial assets</t>
  </si>
  <si>
    <t>IZDACI ZA NABAVKU STALNIH SREDSTAVA      (183+…..+188)</t>
  </si>
  <si>
    <t>NP</t>
  </si>
  <si>
    <t>Rekonstrukcija i investicijsko održavanje</t>
  </si>
  <si>
    <t>Net acquisition of nonfinancial assets</t>
  </si>
  <si>
    <t>NETO NABAVKA STALNIH SREDSTAVA                                                 (182 minus 174)</t>
  </si>
  <si>
    <t>Net lending/borrowing (= revenue minus expenditure)</t>
  </si>
  <si>
    <t>NETO POZAJMLJIVANJE (NETO ZADUŽIVANJE )= UKUPAN DEFICIT/SUFICIT ( 172 minus 189 )</t>
  </si>
  <si>
    <t>C.</t>
  </si>
  <si>
    <t>TRANSACTIONS IN FINANCIAL ASSETS</t>
  </si>
  <si>
    <t>TRANSAKCIJE U FINANSIJSKOJ IMOVINI</t>
  </si>
  <si>
    <t>PRIMICI OD FINANSIJSKE IMOVINE (193+194+195+196+197+198+199+200+203)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</si>
  <si>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</si>
  <si>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</si>
  <si>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</si>
  <si>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</si>
  <si>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</si>
  <si>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</si>
  <si>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</si>
  <si>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  Otplate od pozajmljivanja finansijskim institucijama*</t>
  </si>
  <si>
    <t xml:space="preserve">  Otplate od ostalih domaćih pozajmljivanja*</t>
  </si>
  <si>
    <t xml:space="preserve">Primljene otplate od pozajmljivanja u inostranstvo </t>
  </si>
  <si>
    <t>IZDACI ZA FINANSIJSKU IMOVINU (205+206+207+208+209+210+213)</t>
  </si>
  <si>
    <t>Pozajmljivanje pojedincima i neprofitnim organizacijama i privatnim preduzećima</t>
  </si>
  <si>
    <t xml:space="preserve">Izdaci za kupovinu dionica privatnih preduzeća i učešće u zajedničkim ulaganjima </t>
  </si>
  <si>
    <t xml:space="preserve">   Pozajmljivanje finansijskim institucijama*</t>
  </si>
  <si>
    <t xml:space="preserve">   Ostala domaća pozajmljivanja*</t>
  </si>
  <si>
    <t xml:space="preserve">Pozajmljivanje u inostranstvo </t>
  </si>
  <si>
    <t>Net acquisition of financial assets</t>
  </si>
  <si>
    <t>NETO POVEĆANJE (SMANJENJE) FINANSIJSKE IMOVINE                      (192 minus 204)</t>
  </si>
  <si>
    <t xml:space="preserve">D. </t>
  </si>
  <si>
    <t>TRANSAKCIJE U FINANSIJSKIM OBAVEZAMA</t>
  </si>
  <si>
    <t>PRIMICI OD ZADUŽIVANJA (217+229)</t>
  </si>
  <si>
    <t>Primici od dugoročnog zaduživanja (218+219+220)</t>
  </si>
  <si>
    <t xml:space="preserve">Zajmovi primljeni kroz državu </t>
  </si>
  <si>
    <t xml:space="preserve">Primici od inostranog zaduživanja           </t>
  </si>
  <si>
    <t xml:space="preserve">Primici od domaćeg zaduživanja           </t>
  </si>
  <si>
    <t>F.32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</si>
  <si>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</si>
  <si>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</si>
  <si>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</si>
  <si>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</si>
  <si>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</si>
  <si>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</si>
  <si>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</si>
  <si>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</si>
  <si>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</si>
  <si>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</si>
  <si>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</si>
  <si>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</si>
  <si>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</si>
  <si>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</si>
  <si>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</si>
  <si>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</si>
  <si>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F.89</t>
  </si>
  <si>
    <t>Net incurrence of liabilities</t>
  </si>
  <si>
    <t>NETO ZADUŽIVANJE (NETO OTPLATE DUGOVA) (216 minus 241)</t>
  </si>
  <si>
    <t>UKUPAN FINANSIJSKI REZULTAT (190+214+257)</t>
  </si>
  <si>
    <t>BROJ ZAPOSLENIH</t>
  </si>
  <si>
    <t>Obrazac 8. (tabela2. )</t>
  </si>
  <si>
    <t>R.b</t>
  </si>
  <si>
    <t>ESA</t>
  </si>
  <si>
    <t>GFS</t>
  </si>
  <si>
    <t>Ek.kod</t>
  </si>
  <si>
    <t>Naziv konta</t>
  </si>
  <si>
    <t>Stanje na početku izvještajnog perioda</t>
  </si>
  <si>
    <t>Stanje na kraju izvještajnog perioda</t>
  </si>
  <si>
    <t>Gotovina, kratkoročna potraživanja i razgraničenja</t>
  </si>
  <si>
    <t>AF.21</t>
  </si>
  <si>
    <t>Novčana sredstavi plemeniti metali</t>
  </si>
  <si>
    <t>Novčana sredstva i plemeniti metali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</si>
  <si>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</si>
  <si>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</si>
  <si>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</si>
  <si>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</si>
  <si>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</si>
  <si>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</si>
  <si>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</si>
  <si>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</si>
  <si>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Obrazac 9.</t>
  </si>
  <si>
    <t>Izvještaj o namjenskom utrošku transfera</t>
  </si>
  <si>
    <t>Namjena sredstava</t>
  </si>
  <si>
    <t>Naziv korisnika</t>
  </si>
  <si>
    <t>Iznos doznačenih sredstava</t>
  </si>
  <si>
    <t>Iznos utrošenih sredstava</t>
  </si>
  <si>
    <t>Iznos neutrošenih sredstava</t>
  </si>
  <si>
    <t>1 minus 2 = 3</t>
  </si>
  <si>
    <t>UKUPNO:</t>
  </si>
  <si>
    <t>Obrazac JP</t>
  </si>
  <si>
    <t>Izvještaj o izvršenju poslovnog plana Javnog preduzeća</t>
  </si>
  <si>
    <t>Poslovni plan</t>
  </si>
  <si>
    <t>PRIHODI ( 2+3+4+9)</t>
  </si>
  <si>
    <t>Neporeski prihodi</t>
  </si>
  <si>
    <t>Primljeni transferi ( 5+6+7+8)</t>
  </si>
  <si>
    <t xml:space="preserve">   Federacija BiH</t>
  </si>
  <si>
    <t xml:space="preserve">   Kantona</t>
  </si>
  <si>
    <t xml:space="preserve">   Općina</t>
  </si>
  <si>
    <t xml:space="preserve">   Drugi primljeni transferi</t>
  </si>
  <si>
    <t>Drugi tekući prihodi</t>
  </si>
  <si>
    <t>RASHODI ( 11+12+13+14+15)</t>
  </si>
  <si>
    <t>Troškovi zaposlenih</t>
  </si>
  <si>
    <t>Izdaci za materijal i usluge</t>
  </si>
  <si>
    <t>Izdaci za kamate</t>
  </si>
  <si>
    <t>Kapitalni izdaci ( 16+17)</t>
  </si>
  <si>
    <t xml:space="preserve">   nabavka stalnih sredstava</t>
  </si>
  <si>
    <t xml:space="preserve">   ostalo</t>
  </si>
  <si>
    <t>BILANS ( 1 MINUS 10)</t>
  </si>
  <si>
    <t xml:space="preserve">FINANSIRANJE ( 23+24 minus 20) </t>
  </si>
  <si>
    <t>Otplate dugova ( glavnica) ( 21+22)</t>
  </si>
  <si>
    <t xml:space="preserve">   otplata vanjskog duga</t>
  </si>
  <si>
    <t xml:space="preserve">   otplata domaćeg pozajmljivanja</t>
  </si>
  <si>
    <t>%</t>
  </si>
  <si>
    <t>GSM licenca</t>
  </si>
  <si>
    <t>Pozajmljivanje ( 25+26)</t>
  </si>
  <si>
    <t xml:space="preserve">   inostarano</t>
  </si>
  <si>
    <t>UKUPAN FINANSIJSKI REZULTAT ( 18+19 )</t>
  </si>
  <si>
    <r>
      <t>Nadležno ministarstvo</t>
    </r>
    <r>
      <rPr>
        <b/>
        <sz val="10"/>
        <rFont val="Arial"/>
        <family val="2"/>
        <charset val="238"/>
      </rPr>
      <t xml:space="preserve">: </t>
    </r>
    <r>
      <rPr>
        <b/>
        <u/>
        <sz val="10"/>
        <rFont val="Arial"/>
        <family val="2"/>
        <charset val="238"/>
      </rPr>
      <t>Ministarstvo za obrazovanje i mlade</t>
    </r>
  </si>
  <si>
    <r>
      <t xml:space="preserve">Potrošačka jedinica-glava: </t>
    </r>
    <r>
      <rPr>
        <b/>
        <u/>
        <sz val="10"/>
        <rFont val="Arial"/>
        <family val="2"/>
        <charset val="238"/>
      </rPr>
      <t>Fakultet političkih nauka</t>
    </r>
  </si>
  <si>
    <r>
      <t xml:space="preserve">Sjedište potrošačke jedinice: </t>
    </r>
    <r>
      <rPr>
        <b/>
        <u/>
        <sz val="10"/>
        <rFont val="Arial"/>
        <family val="2"/>
        <charset val="238"/>
      </rPr>
      <t>Skenderija 72, Sarajevo</t>
    </r>
  </si>
  <si>
    <t>Ministarstvo za obrazovanje, nauku i mlade</t>
  </si>
  <si>
    <t>Fakultet političkih nauka</t>
  </si>
  <si>
    <t>X</t>
  </si>
  <si>
    <t>Centar</t>
  </si>
  <si>
    <t>šifra po kvalifikacionoj 80.301</t>
  </si>
  <si>
    <r>
      <t>Potrošačka jedinica - glava</t>
    </r>
    <r>
      <rPr>
        <b/>
        <u/>
        <sz val="10"/>
        <rFont val="Arial CE"/>
        <charset val="238"/>
      </rPr>
      <t>: Fakultet političkih nauka</t>
    </r>
  </si>
  <si>
    <r>
      <t xml:space="preserve">Opština: </t>
    </r>
    <r>
      <rPr>
        <b/>
        <u/>
        <sz val="10"/>
        <rFont val="Arial CE"/>
        <charset val="238"/>
      </rPr>
      <t>Centar</t>
    </r>
  </si>
  <si>
    <r>
      <t>djelatnosti:</t>
    </r>
    <r>
      <rPr>
        <u/>
        <sz val="9"/>
        <rFont val="Arial"/>
        <family val="2"/>
        <charset val="238"/>
      </rPr>
      <t>80.301</t>
    </r>
  </si>
  <si>
    <r>
      <t>Pojedinačni obrasci:</t>
    </r>
    <r>
      <rPr>
        <u/>
        <sz val="9"/>
        <rFont val="Arial"/>
        <family val="2"/>
        <charset val="238"/>
      </rPr>
      <t>X</t>
    </r>
  </si>
  <si>
    <r>
      <t>Potrošačka jedinica - glava</t>
    </r>
    <r>
      <rPr>
        <b/>
        <u/>
        <sz val="10"/>
        <rFont val="Arial"/>
        <family val="2"/>
        <charset val="238"/>
      </rPr>
      <t>:  Fakultet političkih nauka</t>
    </r>
  </si>
  <si>
    <r>
      <t xml:space="preserve">Nadležno ministarstvo: </t>
    </r>
    <r>
      <rPr>
        <b/>
        <u/>
        <sz val="10"/>
        <rFont val="Arial"/>
        <family val="2"/>
        <charset val="238"/>
      </rPr>
      <t>Ministarstvo za obrazovanje, nauku i mlade</t>
    </r>
  </si>
  <si>
    <r>
      <t xml:space="preserve">Opština: </t>
    </r>
    <r>
      <rPr>
        <b/>
        <u/>
        <sz val="10"/>
        <rFont val="Arial"/>
        <family val="2"/>
        <charset val="238"/>
      </rPr>
      <t>Centar</t>
    </r>
  </si>
  <si>
    <r>
      <t xml:space="preserve">Nadležno ministarstvo: </t>
    </r>
    <r>
      <rPr>
        <b/>
        <u/>
        <sz val="10"/>
        <rFont val="Arial CE"/>
        <charset val="238"/>
      </rPr>
      <t>Ministarstvo za obrazovanje, nauku i mlade</t>
    </r>
  </si>
  <si>
    <r>
      <t xml:space="preserve">djelatnosti: </t>
    </r>
    <r>
      <rPr>
        <u/>
        <sz val="9"/>
        <rFont val="Arial"/>
        <family val="2"/>
        <charset val="238"/>
      </rPr>
      <t>80.301</t>
    </r>
  </si>
  <si>
    <t>Naziv javnog preduzeća: Fakultet političkih nauka</t>
  </si>
  <si>
    <t>nauku i mlade</t>
  </si>
  <si>
    <t xml:space="preserve">Nadležno ministarstvo:  Ministarstvo za obrazovanje, </t>
  </si>
  <si>
    <t>Opština: Centar,Sarajevo_____</t>
  </si>
  <si>
    <t>djelatnosti:___80.301__________</t>
  </si>
  <si>
    <t>Pojedinačni obrasci:___x__________</t>
  </si>
  <si>
    <t>Troškovi prevoza</t>
  </si>
  <si>
    <t xml:space="preserve">Nabavka materijala </t>
  </si>
  <si>
    <t>Izdaci za tekuće odrzavanje</t>
  </si>
  <si>
    <t>Izdaci za osig.ban.usl.i platni promet</t>
  </si>
  <si>
    <t>Ugovorene usluge</t>
  </si>
  <si>
    <t>Nadležno ministarstvo: Ministarstvo za obrazovanje, nauku i mlade</t>
  </si>
  <si>
    <t xml:space="preserve">Opština: ___Centar </t>
  </si>
  <si>
    <r>
      <t>Potrošačka jedinica - glava</t>
    </r>
    <r>
      <rPr>
        <b/>
        <u/>
        <sz val="10"/>
        <rFont val="Times New Roman"/>
        <family val="1"/>
        <charset val="238"/>
      </rPr>
      <t xml:space="preserve">:  Fakultet političkih nauka </t>
    </r>
  </si>
  <si>
    <t>djelatnosti:______80.301________</t>
  </si>
  <si>
    <t>Pojedinačni obrasci:____x_________</t>
  </si>
  <si>
    <r>
      <t>Djelatnost po standardnoj klasifikaciji: __</t>
    </r>
    <r>
      <rPr>
        <u/>
        <sz val="10"/>
        <rFont val="Times New Roman"/>
        <family val="1"/>
        <charset val="238"/>
      </rPr>
      <t>Obrazovanje</t>
    </r>
    <r>
      <rPr>
        <sz val="10"/>
        <rFont val="Times New Roman"/>
        <family val="1"/>
        <charset val="238"/>
      </rPr>
      <t>______________</t>
    </r>
  </si>
  <si>
    <t>Djelatnost po standardnoj klasifikaciji: Obrazovanje</t>
  </si>
  <si>
    <t>Obrazovanje</t>
  </si>
  <si>
    <t>Djelatnost po standardnoj klasifikaciji: _Obrazovanje____________________</t>
  </si>
  <si>
    <t>Djelatnost po standardnoj klasifikaciji: ___Obrazovanje__________________</t>
  </si>
  <si>
    <t>Djelatnost po standardnoj klasifikaciji: ____Obrazovanje_________________</t>
  </si>
  <si>
    <t>Pojedinačni obrasci:__x___________</t>
  </si>
  <si>
    <t>Kovačević Mela</t>
  </si>
  <si>
    <t>Certificirani računovođa</t>
  </si>
  <si>
    <t>M.P.</t>
  </si>
  <si>
    <t>Rukovodilac</t>
  </si>
  <si>
    <t>Broj dozvole:CR-6267/5</t>
  </si>
  <si>
    <t xml:space="preserve">               </t>
  </si>
  <si>
    <t>M.P</t>
  </si>
  <si>
    <t xml:space="preserve"> Fakultet političkih nauka</t>
  </si>
  <si>
    <t>Djelatnost po standardnoj klasifikaciji: ___Obrazovanje___________</t>
  </si>
  <si>
    <t>Pojedinačni obrasci:_____x________</t>
  </si>
  <si>
    <t>Pojedinačni obrasci:____X_________</t>
  </si>
  <si>
    <t xml:space="preserve">   domaće-primici od pozajmica pojedincima</t>
  </si>
  <si>
    <t>Organizacijski broj      21040010______</t>
  </si>
  <si>
    <t>Organizacijski broj:_21040010_____________</t>
  </si>
  <si>
    <t>Organizacijski broj:____21040010__________</t>
  </si>
  <si>
    <t>Organizacijski broj:_______21040010_______</t>
  </si>
  <si>
    <t xml:space="preserve">Bruto plate </t>
  </si>
  <si>
    <t xml:space="preserve">Topli obrok </t>
  </si>
  <si>
    <t>Izdaci za komunalne usluge</t>
  </si>
  <si>
    <r>
      <t>Potrošačka jedinica - glava :</t>
    </r>
    <r>
      <rPr>
        <b/>
        <u/>
        <sz val="10"/>
        <rFont val="Arial CE"/>
        <charset val="238"/>
      </rPr>
      <t xml:space="preserve"> </t>
    </r>
  </si>
  <si>
    <r>
      <t>Potrošačka jedinica - glava</t>
    </r>
    <r>
      <rPr>
        <b/>
        <u/>
        <sz val="10"/>
        <rFont val="Arial CE"/>
        <charset val="238"/>
      </rPr>
      <t xml:space="preserve"> :   Fakultet političkih nauka</t>
    </r>
  </si>
  <si>
    <t>Opština: _____Centar___________________________________</t>
  </si>
  <si>
    <t>01.01.2020.</t>
  </si>
  <si>
    <t>30.06.2020.</t>
  </si>
  <si>
    <t>Period izvještavanja: od 01.01.2020. do 30.06.2020.</t>
  </si>
  <si>
    <r>
      <t>Period izvještavanja: od 01.01.2020</t>
    </r>
    <r>
      <rPr>
        <b/>
        <u/>
        <sz val="10.8"/>
        <rFont val="Arial CE"/>
        <charset val="238"/>
      </rPr>
      <t>.</t>
    </r>
    <r>
      <rPr>
        <b/>
        <sz val="10.8"/>
        <rFont val="Arial CE"/>
        <family val="2"/>
        <charset val="238"/>
      </rPr>
      <t xml:space="preserve"> do </t>
    </r>
    <r>
      <rPr>
        <b/>
        <u/>
        <sz val="10.8"/>
        <rFont val="Arial CE"/>
        <charset val="238"/>
      </rPr>
      <t>30.06.2020.</t>
    </r>
  </si>
  <si>
    <r>
      <t xml:space="preserve">Period izvještavanja: od </t>
    </r>
    <r>
      <rPr>
        <b/>
        <u/>
        <sz val="11"/>
        <rFont val="Arial CE"/>
        <charset val="238"/>
      </rPr>
      <t xml:space="preserve">01.01.2020. </t>
    </r>
    <r>
      <rPr>
        <b/>
        <sz val="11"/>
        <rFont val="Arial CE"/>
        <family val="2"/>
        <charset val="238"/>
      </rPr>
      <t xml:space="preserve">do </t>
    </r>
    <r>
      <rPr>
        <b/>
        <u/>
        <sz val="11"/>
        <rFont val="Arial CE"/>
        <charset val="238"/>
      </rPr>
      <t>30.06.2020.</t>
    </r>
  </si>
  <si>
    <t>Period izvještavanja: od  _01.01.2020..__ do _30.06.2020._</t>
  </si>
  <si>
    <t>Period izvještavanja: od 01.01._ do __30.06.2020.</t>
  </si>
  <si>
    <r>
      <t xml:space="preserve">                 Period izvještavanja: od </t>
    </r>
    <r>
      <rPr>
        <u/>
        <sz val="10"/>
        <rFont val="Times New Roman"/>
        <family val="1"/>
        <charset val="238"/>
      </rPr>
      <t>_01.01.2020.</t>
    </r>
    <r>
      <rPr>
        <sz val="10"/>
        <rFont val="Times New Roman"/>
        <family val="1"/>
        <charset val="238"/>
      </rPr>
      <t>_____ do ___30.06.2020.</t>
    </r>
  </si>
  <si>
    <r>
      <t xml:space="preserve">Period izvještavanja: od 01.01.2020. do </t>
    </r>
    <r>
      <rPr>
        <b/>
        <u/>
        <sz val="10.8"/>
        <rFont val="Arial CE"/>
        <charset val="238"/>
      </rPr>
      <t>30.06.2020.</t>
    </r>
    <r>
      <rPr>
        <b/>
        <sz val="10.8"/>
        <rFont val="Arial CE"/>
        <family val="2"/>
        <charset val="238"/>
      </rPr>
      <t xml:space="preserve"> godine</t>
    </r>
  </si>
  <si>
    <t>U Sarajevu, 22.07.2020.</t>
  </si>
  <si>
    <t>U Sarajevu,22.07.2020.</t>
  </si>
  <si>
    <t>Prof.dr. Sead Turčalo</t>
  </si>
  <si>
    <t xml:space="preserve">                 Prof.dr. Sead Turčalo</t>
  </si>
  <si>
    <t xml:space="preserve">                Prof.dr. Sead Turčalo</t>
  </si>
  <si>
    <t xml:space="preserve">          Prof.dr. Sead Turčalo</t>
  </si>
  <si>
    <t xml:space="preserve">      Prof.dr. Sead Turčalo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</si>
</sst>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\|0\|0\|0\|0\|0\|"/>
    <numFmt numFmtId="165" formatCode="\|0\|0\|0\|0\|0\|0\|0\|0\|"/>
    <numFmt numFmtId="166" formatCode="\|0\|0\|0\|"/>
    <numFmt numFmtId="167" formatCode="\|0\|0\|"/>
    <numFmt numFmtId="168" formatCode="0.0%"/>
    <numFmt numFmtId="169" formatCode="00000"/>
    <numFmt numFmtId="170" formatCode="000"/>
    <numFmt numFmtId="171" formatCode="mm\ yy"/>
    <numFmt numFmtId="172" formatCode="[&gt;=0]#,##0.0_);[&lt;=0]\-#,##0.0_);?&quot;--&quot;_)"/>
    <numFmt numFmtId="173" formatCode="[$-1101A]#,##0;\-#,##0"/>
  </numFmts>
  <fonts count="82">
    <font>
      <sz val="10"/>
      <name val="Arial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rgb="FF000000"/>
      <name val="Arial"/>
      <family val="2"/>
      <charset val="1"/>
    </font>
    <font>
      <sz val="11"/>
      <name val="Arial"/>
      <family val="2"/>
      <charset val="238"/>
    </font>
    <font>
      <sz val="12"/>
      <name val="Times New Roman"/>
      <family val="1"/>
      <charset val="1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1"/>
    </font>
    <font>
      <sz val="9"/>
      <name val="Arial"/>
      <family val="2"/>
      <charset val="238"/>
    </font>
    <font>
      <sz val="9"/>
      <name val="Arial"/>
      <family val="2"/>
      <charset val="1"/>
    </font>
    <font>
      <b/>
      <u/>
      <sz val="10"/>
      <name val="Arial CE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10"/>
      <name val="Times New Roman"/>
      <family val="1"/>
      <charset val="238"/>
    </font>
    <font>
      <sz val="9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1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 CE"/>
      <charset val="238"/>
    </font>
    <font>
      <b/>
      <u/>
      <sz val="9"/>
      <name val="Arial"/>
      <family val="2"/>
      <charset val="238"/>
    </font>
    <font>
      <u/>
      <sz val="8"/>
      <name val="Arial CE"/>
      <charset val="238"/>
    </font>
    <font>
      <b/>
      <sz val="10.8"/>
      <name val="Arial CE"/>
      <family val="2"/>
      <charset val="238"/>
    </font>
    <font>
      <sz val="9"/>
      <color rgb="FF008000"/>
      <name val="Arial"/>
      <family val="2"/>
      <charset val="1"/>
    </font>
    <font>
      <sz val="9"/>
      <color rgb="FF339966"/>
      <name val="Arial"/>
      <family val="2"/>
      <charset val="1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rgb="FF0000FF"/>
      <name val="Calibri"/>
      <family val="2"/>
      <charset val="238"/>
    </font>
    <font>
      <b/>
      <sz val="10"/>
      <color rgb="FF0000FF"/>
      <name val="Calibri"/>
      <family val="2"/>
      <charset val="238"/>
    </font>
    <font>
      <b/>
      <i/>
      <sz val="11"/>
      <color rgb="FFFF0000"/>
      <name val="Arial CE"/>
      <charset val="1"/>
    </font>
    <font>
      <b/>
      <sz val="11"/>
      <name val="Arial CE"/>
      <charset val="1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9"/>
      <name val="Arial"/>
      <family val="2"/>
      <charset val="1"/>
    </font>
    <font>
      <b/>
      <u/>
      <sz val="10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b/>
      <i/>
      <sz val="9"/>
      <name val="Arial"/>
      <family val="2"/>
      <charset val="1"/>
    </font>
    <font>
      <i/>
      <sz val="9"/>
      <name val="Arial"/>
      <family val="2"/>
      <charset val="1"/>
    </font>
    <font>
      <i/>
      <sz val="9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0000"/>
      <name val="Arial"/>
      <family val="2"/>
      <charset val="1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u/>
      <sz val="9"/>
      <name val="Arial"/>
      <family val="2"/>
      <charset val="238"/>
    </font>
    <font>
      <b/>
      <u/>
      <sz val="10.8"/>
      <name val="Arial CE"/>
      <charset val="238"/>
    </font>
    <font>
      <b/>
      <u/>
      <sz val="11"/>
      <name val="Arial CE"/>
      <charset val="238"/>
    </font>
    <font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99CC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>
      <alignment horizontal="center" wrapText="1"/>
    </xf>
    <xf numFmtId="0" fontId="5" fillId="0" borderId="0"/>
  </cellStyleXfs>
  <cellXfs count="727">
    <xf numFmtId="0" fontId="0" fillId="0" borderId="0" xfId="0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7" fillId="0" borderId="0" xfId="0" applyFont="1" applyBorder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top"/>
    </xf>
    <xf numFmtId="0" fontId="11" fillId="0" borderId="0" xfId="0" applyFont="1" applyAlignment="1"/>
    <xf numFmtId="0" fontId="11" fillId="0" borderId="0" xfId="0" applyFont="1" applyBorder="1" applyAlignment="1"/>
    <xf numFmtId="0" fontId="10" fillId="0" borderId="0" xfId="0" applyFont="1" applyAlignment="1">
      <alignment horizontal="right" vertical="top"/>
    </xf>
    <xf numFmtId="0" fontId="8" fillId="0" borderId="0" xfId="0" applyFont="1" applyBorder="1" applyAlignment="1">
      <alignment horizontal="left"/>
    </xf>
    <xf numFmtId="0" fontId="12" fillId="0" borderId="0" xfId="0" applyFont="1" applyAlignment="1"/>
    <xf numFmtId="0" fontId="8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horizontal="left"/>
    </xf>
    <xf numFmtId="0" fontId="0" fillId="0" borderId="0" xfId="0" applyAlignment="1"/>
    <xf numFmtId="0" fontId="14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top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22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2" borderId="2" xfId="0" applyFont="1" applyFill="1" applyBorder="1" applyAlignment="1">
      <alignment wrapText="1"/>
    </xf>
    <xf numFmtId="0" fontId="20" fillId="2" borderId="2" xfId="0" applyFont="1" applyFill="1" applyBorder="1" applyAlignment="1">
      <alignment horizontal="center"/>
    </xf>
    <xf numFmtId="3" fontId="20" fillId="2" borderId="2" xfId="0" applyNumberFormat="1" applyFont="1" applyFill="1" applyBorder="1" applyAlignment="1"/>
    <xf numFmtId="168" fontId="20" fillId="2" borderId="2" xfId="0" applyNumberFormat="1" applyFont="1" applyFill="1" applyBorder="1" applyAlignment="1">
      <alignment horizontal="center"/>
    </xf>
    <xf numFmtId="0" fontId="20" fillId="0" borderId="2" xfId="0" applyFont="1" applyBorder="1" applyAlignment="1">
      <alignment wrapText="1"/>
    </xf>
    <xf numFmtId="3" fontId="20" fillId="0" borderId="2" xfId="0" applyNumberFormat="1" applyFont="1" applyBorder="1" applyAlignment="1"/>
    <xf numFmtId="168" fontId="20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wrapText="1"/>
    </xf>
    <xf numFmtId="3" fontId="23" fillId="0" borderId="2" xfId="0" applyNumberFormat="1" applyFont="1" applyBorder="1" applyAlignment="1"/>
    <xf numFmtId="169" fontId="23" fillId="0" borderId="2" xfId="0" applyNumberFormat="1" applyFont="1" applyBorder="1" applyAlignment="1">
      <alignment wrapText="1"/>
    </xf>
    <xf numFmtId="0" fontId="20" fillId="0" borderId="0" xfId="0" applyFont="1" applyBorder="1" applyAlignment="1"/>
    <xf numFmtId="3" fontId="20" fillId="0" borderId="2" xfId="0" applyNumberFormat="1" applyFont="1" applyBorder="1" applyAlignment="1">
      <alignment horizontal="right"/>
    </xf>
    <xf numFmtId="3" fontId="22" fillId="0" borderId="2" xfId="0" applyNumberFormat="1" applyFont="1" applyBorder="1" applyAlignment="1">
      <alignment horizontal="right"/>
    </xf>
    <xf numFmtId="0" fontId="22" fillId="0" borderId="0" xfId="0" applyFont="1" applyBorder="1" applyAlignment="1"/>
    <xf numFmtId="169" fontId="22" fillId="0" borderId="2" xfId="0" applyNumberFormat="1" applyFont="1" applyBorder="1" applyAlignment="1">
      <alignment wrapText="1"/>
    </xf>
    <xf numFmtId="0" fontId="24" fillId="0" borderId="0" xfId="0" applyFont="1" applyBorder="1" applyAlignment="1"/>
    <xf numFmtId="169" fontId="23" fillId="0" borderId="2" xfId="0" applyNumberFormat="1" applyFont="1" applyBorder="1" applyAlignment="1">
      <alignment horizontal="center" wrapText="1"/>
    </xf>
    <xf numFmtId="3" fontId="23" fillId="0" borderId="2" xfId="0" applyNumberFormat="1" applyFont="1" applyBorder="1" applyAlignment="1">
      <alignment horizontal="right"/>
    </xf>
    <xf numFmtId="0" fontId="23" fillId="0" borderId="0" xfId="0" applyFont="1" applyBorder="1" applyAlignment="1"/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169" fontId="23" fillId="0" borderId="2" xfId="0" applyNumberFormat="1" applyFont="1" applyBorder="1" applyAlignment="1">
      <alignment wrapText="1"/>
    </xf>
    <xf numFmtId="0" fontId="20" fillId="3" borderId="2" xfId="0" applyFont="1" applyFill="1" applyBorder="1" applyAlignment="1">
      <alignment wrapText="1"/>
    </xf>
    <xf numFmtId="0" fontId="23" fillId="3" borderId="2" xfId="0" applyFont="1" applyFill="1" applyBorder="1" applyAlignment="1">
      <alignment wrapText="1"/>
    </xf>
    <xf numFmtId="0" fontId="23" fillId="3" borderId="2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wrapText="1"/>
    </xf>
    <xf numFmtId="3" fontId="22" fillId="2" borderId="2" xfId="0" applyNumberFormat="1" applyFont="1" applyFill="1" applyBorder="1" applyAlignment="1">
      <alignment horizontal="right"/>
    </xf>
    <xf numFmtId="0" fontId="22" fillId="3" borderId="2" xfId="0" applyFont="1" applyFill="1" applyBorder="1" applyAlignment="1">
      <alignment wrapText="1"/>
    </xf>
    <xf numFmtId="0" fontId="23" fillId="0" borderId="2" xfId="0" applyFont="1" applyBorder="1" applyAlignment="1">
      <alignment wrapText="1"/>
    </xf>
    <xf numFmtId="3" fontId="23" fillId="3" borderId="2" xfId="0" applyNumberFormat="1" applyFont="1" applyFill="1" applyBorder="1" applyAlignment="1">
      <alignment horizontal="right"/>
    </xf>
    <xf numFmtId="0" fontId="24" fillId="0" borderId="2" xfId="0" applyFont="1" applyBorder="1" applyAlignment="1"/>
    <xf numFmtId="3" fontId="22" fillId="3" borderId="2" xfId="0" applyNumberFormat="1" applyFont="1" applyFill="1" applyBorder="1" applyAlignment="1">
      <alignment horizontal="right"/>
    </xf>
    <xf numFmtId="0" fontId="22" fillId="0" borderId="2" xfId="0" applyFont="1" applyBorder="1" applyAlignment="1"/>
    <xf numFmtId="3" fontId="21" fillId="0" borderId="2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right"/>
    </xf>
    <xf numFmtId="0" fontId="23" fillId="0" borderId="2" xfId="0" applyFont="1" applyBorder="1" applyAlignment="1">
      <alignment horizontal="left" wrapText="1"/>
    </xf>
    <xf numFmtId="0" fontId="23" fillId="3" borderId="2" xfId="0" applyFont="1" applyFill="1" applyBorder="1" applyAlignment="1">
      <alignment horizontal="center"/>
    </xf>
    <xf numFmtId="0" fontId="21" fillId="0" borderId="2" xfId="0" applyFont="1" applyBorder="1" applyAlignment="1"/>
    <xf numFmtId="0" fontId="22" fillId="0" borderId="2" xfId="0" applyFont="1" applyBorder="1" applyAlignment="1">
      <alignment horizontal="center"/>
    </xf>
    <xf numFmtId="0" fontId="12" fillId="0" borderId="2" xfId="0" applyFont="1" applyBorder="1">
      <alignment horizontal="center" wrapText="1"/>
    </xf>
    <xf numFmtId="3" fontId="21" fillId="3" borderId="2" xfId="0" applyNumberFormat="1" applyFont="1" applyFill="1" applyBorder="1" applyAlignment="1">
      <alignment horizontal="right"/>
    </xf>
    <xf numFmtId="0" fontId="26" fillId="0" borderId="2" xfId="0" applyFont="1" applyBorder="1">
      <alignment horizontal="center" wrapText="1"/>
    </xf>
    <xf numFmtId="0" fontId="26" fillId="0" borderId="2" xfId="0" applyFont="1" applyBorder="1">
      <alignment horizontal="center" wrapText="1"/>
    </xf>
    <xf numFmtId="0" fontId="21" fillId="0" borderId="2" xfId="0" applyFont="1" applyBorder="1" applyAlignment="1"/>
    <xf numFmtId="3" fontId="21" fillId="0" borderId="2" xfId="0" applyNumberFormat="1" applyFont="1" applyBorder="1" applyAlignment="1">
      <alignment horizontal="right"/>
    </xf>
    <xf numFmtId="168" fontId="20" fillId="0" borderId="2" xfId="0" applyNumberFormat="1" applyFont="1" applyBorder="1" applyAlignment="1">
      <alignment horizontal="center"/>
    </xf>
    <xf numFmtId="0" fontId="21" fillId="0" borderId="0" xfId="0" applyFont="1" applyBorder="1" applyAlignment="1"/>
    <xf numFmtId="3" fontId="20" fillId="3" borderId="2" xfId="0" applyNumberFormat="1" applyFont="1" applyFill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 wrapText="1"/>
    </xf>
    <xf numFmtId="169" fontId="23" fillId="3" borderId="2" xfId="0" applyNumberFormat="1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3" fontId="22" fillId="0" borderId="2" xfId="0" applyNumberFormat="1" applyFont="1" applyBorder="1" applyAlignment="1">
      <alignment horizontal="right"/>
    </xf>
    <xf numFmtId="0" fontId="26" fillId="0" borderId="2" xfId="0" applyFont="1" applyBorder="1" applyAlignment="1">
      <alignment horizontal="justify" wrapText="1"/>
    </xf>
    <xf numFmtId="0" fontId="3" fillId="0" borderId="2" xfId="0" applyFont="1" applyBorder="1">
      <alignment horizontal="center" wrapText="1"/>
    </xf>
    <xf numFmtId="0" fontId="3" fillId="0" borderId="2" xfId="0" applyFont="1" applyBorder="1">
      <alignment horizontal="center" wrapText="1"/>
    </xf>
    <xf numFmtId="0" fontId="29" fillId="0" borderId="2" xfId="0" applyFont="1" applyBorder="1" applyAlignment="1">
      <alignment horizontal="justify" wrapText="1"/>
    </xf>
    <xf numFmtId="0" fontId="30" fillId="0" borderId="2" xfId="0" applyFont="1" applyBorder="1">
      <alignment horizontal="center" wrapText="1"/>
    </xf>
    <xf numFmtId="0" fontId="26" fillId="0" borderId="2" xfId="0" applyFont="1" applyBorder="1" applyAlignment="1">
      <alignment horizontal="justify" wrapText="1"/>
    </xf>
    <xf numFmtId="0" fontId="1" fillId="0" borderId="2" xfId="0" applyFont="1" applyBorder="1">
      <alignment horizontal="center" wrapText="1"/>
    </xf>
    <xf numFmtId="0" fontId="30" fillId="2" borderId="2" xfId="0" applyFont="1" applyFill="1" applyBorder="1" applyAlignment="1">
      <alignment horizontal="center"/>
    </xf>
    <xf numFmtId="0" fontId="20" fillId="2" borderId="2" xfId="0" applyFont="1" applyFill="1" applyBorder="1" applyAlignment="1"/>
    <xf numFmtId="3" fontId="20" fillId="2" borderId="2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1" fillId="2" borderId="2" xfId="0" applyFont="1" applyFill="1" applyBorder="1" applyAlignment="1"/>
    <xf numFmtId="0" fontId="30" fillId="0" borderId="2" xfId="0" applyFont="1" applyBorder="1" applyAlignment="1">
      <alignment horizontal="justify" wrapText="1"/>
    </xf>
    <xf numFmtId="0" fontId="29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9" fillId="2" borderId="2" xfId="0" applyFont="1" applyFill="1" applyBorder="1">
      <alignment horizontal="center" wrapText="1"/>
    </xf>
    <xf numFmtId="0" fontId="12" fillId="0" borderId="2" xfId="0" applyFont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horizontal="center"/>
    </xf>
    <xf numFmtId="0" fontId="21" fillId="0" borderId="0" xfId="0" applyFont="1" applyAlignment="1"/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/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168" fontId="15" fillId="2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8" fontId="15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right"/>
    </xf>
    <xf numFmtId="0" fontId="2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justify" wrapText="1"/>
    </xf>
    <xf numFmtId="0" fontId="21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left" wrapText="1"/>
    </xf>
    <xf numFmtId="0" fontId="29" fillId="2" borderId="2" xfId="0" applyFont="1" applyFill="1" applyBorder="1" applyAlignment="1">
      <alignment horizontal="justify" wrapText="1"/>
    </xf>
    <xf numFmtId="0" fontId="21" fillId="0" borderId="2" xfId="0" applyFont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justify" wrapText="1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34" fillId="0" borderId="0" xfId="0" applyFont="1" applyAlignment="1"/>
    <xf numFmtId="0" fontId="35" fillId="0" borderId="0" xfId="0" applyFont="1" applyAlignment="1"/>
    <xf numFmtId="0" fontId="10" fillId="0" borderId="0" xfId="0" applyFont="1" applyAlignment="1"/>
    <xf numFmtId="0" fontId="33" fillId="0" borderId="0" xfId="0" applyFont="1" applyAlignment="1"/>
    <xf numFmtId="0" fontId="37" fillId="0" borderId="0" xfId="0" applyFont="1" applyBorder="1" applyAlignment="1"/>
    <xf numFmtId="0" fontId="37" fillId="0" borderId="0" xfId="0" applyFont="1" applyAlignment="1"/>
    <xf numFmtId="0" fontId="15" fillId="0" borderId="0" xfId="0" applyFont="1" applyBorder="1" applyAlignment="1"/>
    <xf numFmtId="0" fontId="38" fillId="0" borderId="0" xfId="0" applyFont="1" applyBorder="1" applyAlignment="1"/>
    <xf numFmtId="0" fontId="38" fillId="0" borderId="0" xfId="0" applyFont="1" applyAlignment="1"/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/>
    <xf numFmtId="0" fontId="15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3" fontId="11" fillId="0" borderId="0" xfId="0" applyNumberFormat="1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0" fontId="2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0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justify" wrapText="1"/>
    </xf>
    <xf numFmtId="0" fontId="45" fillId="2" borderId="2" xfId="0" applyFont="1" applyFill="1" applyBorder="1" applyAlignment="1">
      <alignment horizontal="justify" wrapText="1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170" fontId="11" fillId="0" borderId="0" xfId="0" applyNumberFormat="1" applyFont="1" applyBorder="1" applyAlignment="1"/>
    <xf numFmtId="4" fontId="11" fillId="0" borderId="0" xfId="0" applyNumberFormat="1" applyFont="1" applyBorder="1" applyAlignment="1"/>
    <xf numFmtId="170" fontId="7" fillId="0" borderId="0" xfId="0" applyNumberFormat="1" applyFont="1" applyBorder="1" applyAlignment="1"/>
    <xf numFmtId="4" fontId="7" fillId="0" borderId="0" xfId="0" applyNumberFormat="1" applyFont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" fontId="10" fillId="0" borderId="0" xfId="0" applyNumberFormat="1" applyFont="1" applyAlignment="1">
      <alignment horizontal="center" vertical="top"/>
    </xf>
    <xf numFmtId="4" fontId="1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horizontal="left"/>
    </xf>
    <xf numFmtId="4" fontId="7" fillId="0" borderId="0" xfId="0" applyNumberFormat="1" applyFont="1" applyAlignment="1"/>
    <xf numFmtId="0" fontId="9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19" fillId="0" borderId="0" xfId="0" applyFont="1" applyBorder="1" applyAlignment="1"/>
    <xf numFmtId="4" fontId="19" fillId="0" borderId="0" xfId="0" applyNumberFormat="1" applyFont="1" applyBorder="1" applyAlignme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center" vertical="center" wrapText="1"/>
    </xf>
    <xf numFmtId="170" fontId="9" fillId="2" borderId="2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 wrapText="1"/>
    </xf>
    <xf numFmtId="170" fontId="11" fillId="0" borderId="2" xfId="0" applyNumberFormat="1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/>
    <xf numFmtId="4" fontId="46" fillId="3" borderId="0" xfId="0" applyNumberFormat="1" applyFont="1" applyFill="1" applyAlignment="1">
      <alignment horizontal="right" wrapText="1"/>
    </xf>
    <xf numFmtId="170" fontId="11" fillId="3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/>
    <xf numFmtId="0" fontId="2" fillId="0" borderId="0" xfId="0" applyFo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 applyBorder="1">
      <alignment horizontal="center" wrapText="1"/>
    </xf>
    <xf numFmtId="0" fontId="7" fillId="0" borderId="0" xfId="0" applyFont="1">
      <alignment horizontal="center" wrapText="1"/>
    </xf>
    <xf numFmtId="0" fontId="8" fillId="0" borderId="0" xfId="0" applyFont="1" applyAlignment="1"/>
    <xf numFmtId="3" fontId="10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39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47" fillId="0" borderId="0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49" fillId="0" borderId="0" xfId="0" applyFont="1" applyBorder="1" applyAlignment="1"/>
    <xf numFmtId="0" fontId="49" fillId="0" borderId="0" xfId="0" applyFont="1" applyAlignment="1"/>
    <xf numFmtId="0" fontId="50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left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33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171" fontId="2" fillId="0" borderId="17" xfId="0" applyNumberFormat="1" applyFont="1" applyBorder="1" applyAlignment="1"/>
    <xf numFmtId="171" fontId="2" fillId="0" borderId="19" xfId="0" applyNumberFormat="1" applyFont="1" applyBorder="1">
      <alignment horizontal="center" wrapText="1"/>
    </xf>
    <xf numFmtId="171" fontId="2" fillId="0" borderId="17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/>
    <xf numFmtId="0" fontId="2" fillId="0" borderId="2" xfId="0" applyFont="1" applyBorder="1" applyAlignment="1"/>
    <xf numFmtId="171" fontId="2" fillId="0" borderId="17" xfId="0" applyNumberFormat="1" applyFont="1" applyBorder="1" applyAlignment="1">
      <alignment horizontal="left" wrapText="1"/>
    </xf>
    <xf numFmtId="14" fontId="2" fillId="0" borderId="2" xfId="0" applyNumberFormat="1" applyFont="1" applyBorder="1" applyAlignment="1"/>
    <xf numFmtId="171" fontId="2" fillId="0" borderId="17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7" xfId="0" applyFont="1" applyBorder="1">
      <alignment horizontal="center" wrapText="1"/>
    </xf>
    <xf numFmtId="0" fontId="2" fillId="0" borderId="19" xfId="0" applyFont="1" applyBorder="1">
      <alignment horizontal="center" wrapText="1"/>
    </xf>
    <xf numFmtId="0" fontId="2" fillId="0" borderId="2" xfId="0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wrapText="1"/>
    </xf>
    <xf numFmtId="0" fontId="15" fillId="0" borderId="21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wrapText="1"/>
    </xf>
    <xf numFmtId="0" fontId="51" fillId="0" borderId="21" xfId="0" applyFont="1" applyBorder="1" applyAlignment="1">
      <alignment horizontal="right" vertical="center" wrapText="1"/>
    </xf>
    <xf numFmtId="168" fontId="2" fillId="0" borderId="17" xfId="0" applyNumberFormat="1" applyFont="1" applyBorder="1" applyAlignment="1">
      <alignment horizontal="right" wrapText="1"/>
    </xf>
    <xf numFmtId="168" fontId="2" fillId="0" borderId="2" xfId="0" applyNumberFormat="1" applyFont="1" applyBorder="1" applyAlignment="1">
      <alignment horizontal="right" wrapText="1"/>
    </xf>
    <xf numFmtId="0" fontId="52" fillId="0" borderId="0" xfId="0" applyFont="1" applyAlignment="1"/>
    <xf numFmtId="0" fontId="53" fillId="0" borderId="0" xfId="0" applyFont="1" applyAlignment="1">
      <alignment wrapText="1"/>
    </xf>
    <xf numFmtId="0" fontId="30" fillId="0" borderId="0" xfId="0" applyFont="1" applyAlignment="1"/>
    <xf numFmtId="0" fontId="53" fillId="0" borderId="0" xfId="0" applyFont="1" applyAlignment="1">
      <alignment horizontal="center" wrapText="1"/>
    </xf>
    <xf numFmtId="3" fontId="0" fillId="0" borderId="0" xfId="0" applyNumberFormat="1" applyAlignment="1"/>
    <xf numFmtId="0" fontId="30" fillId="0" borderId="0" xfId="0" applyFont="1" applyBorder="1" applyAlignment="1"/>
    <xf numFmtId="0" fontId="53" fillId="0" borderId="0" xfId="0" applyFont="1" applyBorder="1" applyAlignment="1">
      <alignment horizontal="left" wrapText="1"/>
    </xf>
    <xf numFmtId="0" fontId="0" fillId="0" borderId="0" xfId="0" applyAlignment="1"/>
    <xf numFmtId="0" fontId="54" fillId="0" borderId="0" xfId="0" applyFont="1" applyAlignment="1"/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0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wrapText="1"/>
    </xf>
    <xf numFmtId="3" fontId="58" fillId="2" borderId="2" xfId="0" applyNumberFormat="1" applyFont="1" applyFill="1" applyBorder="1" applyAlignment="1">
      <alignment horizontal="right" vertical="center"/>
    </xf>
    <xf numFmtId="0" fontId="21" fillId="5" borderId="2" xfId="0" applyFont="1" applyFill="1" applyBorder="1" applyAlignment="1">
      <alignment horizontal="center" vertical="center"/>
    </xf>
    <xf numFmtId="172" fontId="15" fillId="2" borderId="2" xfId="0" applyNumberFormat="1" applyFont="1" applyFill="1" applyBorder="1" applyAlignment="1"/>
    <xf numFmtId="0" fontId="21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wrapText="1"/>
    </xf>
    <xf numFmtId="3" fontId="59" fillId="3" borderId="2" xfId="0" applyNumberFormat="1" applyFont="1" applyFill="1" applyBorder="1" applyAlignment="1">
      <alignment horizontal="right" vertical="center"/>
    </xf>
    <xf numFmtId="3" fontId="59" fillId="0" borderId="2" xfId="0" applyNumberFormat="1" applyFont="1" applyBorder="1" applyAlignment="1">
      <alignment horizontal="right" vertical="center"/>
    </xf>
    <xf numFmtId="172" fontId="15" fillId="2" borderId="2" xfId="0" applyNumberFormat="1" applyFont="1" applyFill="1" applyBorder="1" applyAlignment="1">
      <alignment wrapText="1"/>
    </xf>
    <xf numFmtId="172" fontId="15" fillId="0" borderId="2" xfId="0" applyNumberFormat="1" applyFont="1" applyBorder="1" applyAlignment="1">
      <alignment wrapText="1"/>
    </xf>
    <xf numFmtId="3" fontId="58" fillId="3" borderId="2" xfId="0" applyNumberFormat="1" applyFont="1" applyFill="1" applyBorder="1" applyAlignment="1">
      <alignment horizontal="right" vertical="center"/>
    </xf>
    <xf numFmtId="172" fontId="2" fillId="0" borderId="2" xfId="0" applyNumberFormat="1" applyFont="1" applyBorder="1" applyAlignment="1">
      <alignment horizontal="left" indent="10"/>
    </xf>
    <xf numFmtId="172" fontId="15" fillId="0" borderId="2" xfId="0" applyNumberFormat="1" applyFont="1" applyBorder="1" applyAlignment="1"/>
    <xf numFmtId="3" fontId="58" fillId="0" borderId="2" xfId="0" applyNumberFormat="1" applyFont="1" applyBorder="1" applyAlignment="1">
      <alignment horizontal="right" vertical="center"/>
    </xf>
    <xf numFmtId="172" fontId="2" fillId="0" borderId="2" xfId="0" applyNumberFormat="1" applyFont="1" applyBorder="1" applyAlignment="1">
      <alignment horizontal="right"/>
    </xf>
    <xf numFmtId="3" fontId="59" fillId="2" borderId="2" xfId="0" applyNumberFormat="1" applyFont="1" applyFill="1" applyBorder="1" applyAlignment="1">
      <alignment horizontal="right" vertical="center"/>
    </xf>
    <xf numFmtId="3" fontId="59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60" fillId="0" borderId="0" xfId="0" applyFont="1" applyBorder="1" applyAlignment="1">
      <alignment horizontal="center" vertical="top"/>
    </xf>
    <xf numFmtId="0" fontId="60" fillId="0" borderId="0" xfId="0" applyFont="1" applyBorder="1" applyAlignment="1">
      <alignment horizontal="left" vertical="top"/>
    </xf>
    <xf numFmtId="0" fontId="61" fillId="0" borderId="0" xfId="0" applyFont="1" applyAlignment="1">
      <alignment horizontal="left" vertical="top"/>
    </xf>
    <xf numFmtId="0" fontId="35" fillId="0" borderId="0" xfId="0" applyFont="1" applyAlignment="1">
      <alignment horizontal="center" vertical="top"/>
    </xf>
    <xf numFmtId="0" fontId="63" fillId="0" borderId="0" xfId="0" applyFont="1" applyAlignment="1">
      <alignment horizontal="center" vertical="top"/>
    </xf>
    <xf numFmtId="0" fontId="6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0" fillId="0" borderId="2" xfId="0" applyFont="1" applyBorder="1" applyAlignment="1">
      <alignment horizontal="center" vertical="center" wrapText="1"/>
    </xf>
    <xf numFmtId="0" fontId="30" fillId="3" borderId="2" xfId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vertical="top"/>
    </xf>
    <xf numFmtId="0" fontId="64" fillId="3" borderId="2" xfId="1" applyFont="1" applyFill="1" applyBorder="1" applyAlignment="1">
      <alignment vertical="top"/>
    </xf>
    <xf numFmtId="0" fontId="64" fillId="0" borderId="2" xfId="0" applyFont="1" applyBorder="1" applyAlignment="1">
      <alignment horizontal="center" vertical="top"/>
    </xf>
    <xf numFmtId="0" fontId="64" fillId="0" borderId="2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/>
    </xf>
    <xf numFmtId="0" fontId="60" fillId="2" borderId="17" xfId="1" applyFont="1" applyFill="1" applyBorder="1" applyAlignment="1">
      <alignment horizontal="center" vertical="top" wrapText="1"/>
    </xf>
    <xf numFmtId="0" fontId="60" fillId="6" borderId="2" xfId="1" applyFont="1" applyFill="1" applyBorder="1" applyAlignment="1">
      <alignment horizontal="left" vertical="top" wrapText="1"/>
    </xf>
    <xf numFmtId="0" fontId="60" fillId="2" borderId="17" xfId="1" applyFont="1" applyFill="1" applyBorder="1" applyAlignment="1">
      <alignment horizontal="left" vertical="top" wrapText="1"/>
    </xf>
    <xf numFmtId="0" fontId="60" fillId="7" borderId="2" xfId="1" applyFont="1" applyFill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top"/>
    </xf>
    <xf numFmtId="0" fontId="30" fillId="6" borderId="2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3" borderId="2" xfId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top"/>
    </xf>
    <xf numFmtId="0" fontId="30" fillId="0" borderId="2" xfId="0" applyFont="1" applyBorder="1" applyAlignment="1">
      <alignment horizontal="center" vertical="top" wrapText="1"/>
    </xf>
    <xf numFmtId="0" fontId="26" fillId="0" borderId="2" xfId="1" applyFont="1" applyBorder="1" applyAlignment="1">
      <alignment vertical="top"/>
    </xf>
    <xf numFmtId="0" fontId="30" fillId="0" borderId="17" xfId="0" applyFont="1" applyBorder="1" applyAlignment="1">
      <alignment horizontal="left" vertical="top" wrapText="1"/>
    </xf>
    <xf numFmtId="3" fontId="9" fillId="3" borderId="2" xfId="1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top" wrapText="1"/>
    </xf>
    <xf numFmtId="0" fontId="12" fillId="0" borderId="2" xfId="1" applyFont="1" applyBorder="1" applyAlignment="1">
      <alignment vertical="top"/>
    </xf>
    <xf numFmtId="0" fontId="12" fillId="0" borderId="17" xfId="0" applyFont="1" applyBorder="1" applyAlignment="1">
      <alignment horizontal="left" vertical="top" wrapText="1"/>
    </xf>
    <xf numFmtId="3" fontId="11" fillId="0" borderId="2" xfId="1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left" vertical="top" wrapText="1"/>
    </xf>
    <xf numFmtId="3" fontId="11" fillId="0" borderId="17" xfId="1" applyNumberFormat="1" applyFont="1" applyBorder="1" applyAlignment="1">
      <alignment horizontal="right" vertical="center"/>
    </xf>
    <xf numFmtId="3" fontId="11" fillId="0" borderId="2" xfId="1" applyNumberFormat="1" applyFont="1" applyBorder="1" applyAlignment="1">
      <alignment horizontal="right" vertical="center"/>
    </xf>
    <xf numFmtId="0" fontId="65" fillId="0" borderId="19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65" fillId="3" borderId="19" xfId="0" applyFont="1" applyFill="1" applyBorder="1" applyAlignment="1">
      <alignment horizontal="left" vertical="top" wrapText="1"/>
    </xf>
    <xf numFmtId="0" fontId="12" fillId="8" borderId="2" xfId="1" applyFont="1" applyFill="1" applyBorder="1" applyAlignment="1">
      <alignment vertical="top"/>
    </xf>
    <xf numFmtId="0" fontId="65" fillId="0" borderId="19" xfId="1" applyFont="1" applyBorder="1" applyAlignment="1">
      <alignment horizontal="left" vertical="top"/>
    </xf>
    <xf numFmtId="0" fontId="12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65" fillId="0" borderId="17" xfId="0" applyFont="1" applyBorder="1" applyAlignment="1">
      <alignment horizontal="left" vertical="top" wrapText="1"/>
    </xf>
    <xf numFmtId="0" fontId="66" fillId="0" borderId="2" xfId="1" applyFont="1" applyBorder="1" applyAlignment="1">
      <alignment horizontal="left" vertical="top"/>
    </xf>
    <xf numFmtId="0" fontId="11" fillId="0" borderId="2" xfId="0" applyFont="1" applyBorder="1" applyAlignment="1">
      <alignment horizontal="center" vertical="top"/>
    </xf>
    <xf numFmtId="0" fontId="65" fillId="0" borderId="17" xfId="1" applyFont="1" applyBorder="1" applyAlignment="1">
      <alignment horizontal="left" vertical="top" wrapText="1"/>
    </xf>
    <xf numFmtId="0" fontId="30" fillId="0" borderId="2" xfId="1" applyFont="1" applyBorder="1" applyAlignment="1">
      <alignment horizontal="center" vertical="top"/>
    </xf>
    <xf numFmtId="0" fontId="12" fillId="0" borderId="2" xfId="1" applyFont="1" applyBorder="1" applyAlignment="1">
      <alignment horizontal="center" vertical="top" wrapText="1"/>
    </xf>
    <xf numFmtId="0" fontId="12" fillId="0" borderId="17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/>
    </xf>
    <xf numFmtId="0" fontId="66" fillId="0" borderId="17" xfId="1" applyFont="1" applyBorder="1" applyAlignment="1">
      <alignment horizontal="left" vertical="top"/>
    </xf>
    <xf numFmtId="0" fontId="68" fillId="0" borderId="17" xfId="1" applyFont="1" applyBorder="1" applyAlignment="1">
      <alignment horizontal="left" vertical="top" wrapText="1"/>
    </xf>
    <xf numFmtId="0" fontId="12" fillId="3" borderId="15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top"/>
    </xf>
    <xf numFmtId="0" fontId="12" fillId="0" borderId="15" xfId="1" applyFont="1" applyBorder="1" applyAlignment="1">
      <alignment horizontal="center" vertical="top" wrapText="1"/>
    </xf>
    <xf numFmtId="0" fontId="12" fillId="0" borderId="22" xfId="1" applyFont="1" applyBorder="1" applyAlignment="1">
      <alignment horizontal="left" vertical="top" wrapText="1"/>
    </xf>
    <xf numFmtId="3" fontId="11" fillId="0" borderId="15" xfId="1" applyNumberFormat="1" applyFont="1" applyBorder="1" applyAlignment="1">
      <alignment horizontal="right" vertical="center"/>
    </xf>
    <xf numFmtId="0" fontId="12" fillId="3" borderId="15" xfId="1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left" vertical="top" wrapText="1"/>
    </xf>
    <xf numFmtId="0" fontId="68" fillId="3" borderId="17" xfId="1" applyFont="1" applyFill="1" applyBorder="1" applyAlignment="1">
      <alignment horizontal="left" vertical="top" wrapText="1"/>
    </xf>
    <xf numFmtId="0" fontId="30" fillId="0" borderId="2" xfId="1" applyFont="1" applyBorder="1" applyAlignment="1">
      <alignment vertical="top"/>
    </xf>
    <xf numFmtId="0" fontId="30" fillId="0" borderId="19" xfId="0" applyFont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26" fillId="5" borderId="2" xfId="1" applyFont="1" applyFill="1" applyBorder="1" applyAlignment="1">
      <alignment vertical="top" wrapText="1"/>
    </xf>
    <xf numFmtId="0" fontId="26" fillId="0" borderId="2" xfId="1" applyFont="1" applyBorder="1" applyAlignment="1">
      <alignment vertical="top" wrapText="1"/>
    </xf>
    <xf numFmtId="0" fontId="12" fillId="0" borderId="19" xfId="1" applyFont="1" applyBorder="1" applyAlignment="1">
      <alignment horizontal="left" vertical="top" wrapText="1"/>
    </xf>
    <xf numFmtId="0" fontId="65" fillId="0" borderId="2" xfId="1" applyFont="1" applyBorder="1" applyAlignment="1">
      <alignment horizontal="center" vertical="top" wrapText="1"/>
    </xf>
    <xf numFmtId="0" fontId="72" fillId="0" borderId="2" xfId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72" fillId="0" borderId="17" xfId="1" applyFont="1" applyBorder="1" applyAlignment="1">
      <alignment horizontal="left"/>
    </xf>
    <xf numFmtId="0" fontId="12" fillId="3" borderId="2" xfId="1" applyFont="1" applyFill="1" applyBorder="1" applyAlignment="1">
      <alignment horizontal="center" vertical="top" wrapText="1"/>
    </xf>
    <xf numFmtId="0" fontId="12" fillId="9" borderId="2" xfId="0" applyFont="1" applyFill="1" applyBorder="1" applyAlignment="1">
      <alignment horizontal="left" vertical="top" wrapText="1"/>
    </xf>
    <xf numFmtId="0" fontId="66" fillId="3" borderId="2" xfId="1" applyFont="1" applyFill="1" applyBorder="1" applyAlignment="1">
      <alignment horizontal="left" vertical="top"/>
    </xf>
    <xf numFmtId="0" fontId="12" fillId="0" borderId="2" xfId="1" applyFont="1" applyBorder="1" applyAlignment="1">
      <alignment horizontal="center" vertical="top"/>
    </xf>
    <xf numFmtId="0" fontId="12" fillId="0" borderId="2" xfId="1" applyFont="1" applyBorder="1" applyAlignment="1">
      <alignment horizontal="left" vertical="top" wrapText="1"/>
    </xf>
    <xf numFmtId="0" fontId="65" fillId="0" borderId="2" xfId="1" applyFont="1" applyBorder="1" applyAlignment="1">
      <alignment horizontal="left" vertical="top"/>
    </xf>
    <xf numFmtId="3" fontId="9" fillId="0" borderId="2" xfId="1" applyNumberFormat="1" applyFont="1" applyBorder="1" applyAlignment="1">
      <alignment horizontal="right" vertical="center"/>
    </xf>
    <xf numFmtId="0" fontId="12" fillId="0" borderId="19" xfId="1" applyFont="1" applyBorder="1" applyAlignment="1">
      <alignment horizontal="left" vertical="top"/>
    </xf>
    <xf numFmtId="0" fontId="30" fillId="2" borderId="17" xfId="0" applyFont="1" applyFill="1" applyBorder="1" applyAlignment="1">
      <alignment horizontal="center" vertical="top" wrapText="1"/>
    </xf>
    <xf numFmtId="0" fontId="30" fillId="0" borderId="2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left" vertical="top"/>
    </xf>
    <xf numFmtId="0" fontId="68" fillId="0" borderId="17" xfId="0" applyFont="1" applyBorder="1" applyAlignment="1">
      <alignment horizontal="left" vertical="top" wrapText="1"/>
    </xf>
    <xf numFmtId="0" fontId="68" fillId="0" borderId="19" xfId="0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46" fillId="0" borderId="2" xfId="1" applyFont="1" applyBorder="1" applyAlignment="1">
      <alignment horizontal="left" vertical="top"/>
    </xf>
    <xf numFmtId="0" fontId="11" fillId="0" borderId="17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 wrapText="1"/>
    </xf>
    <xf numFmtId="0" fontId="30" fillId="0" borderId="2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left" vertical="top" wrapText="1"/>
    </xf>
    <xf numFmtId="3" fontId="11" fillId="0" borderId="2" xfId="1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top" wrapText="1"/>
    </xf>
    <xf numFmtId="0" fontId="26" fillId="0" borderId="2" xfId="1" applyFont="1" applyBorder="1" applyAlignment="1">
      <alignment horizontal="left" vertical="top" wrapText="1"/>
    </xf>
    <xf numFmtId="0" fontId="26" fillId="0" borderId="2" xfId="1" applyFont="1" applyBorder="1" applyAlignment="1">
      <alignment horizontal="left" vertical="top"/>
    </xf>
    <xf numFmtId="0" fontId="65" fillId="0" borderId="2" xfId="1" applyFont="1" applyBorder="1" applyAlignment="1">
      <alignment horizontal="left" vertical="top" wrapText="1"/>
    </xf>
    <xf numFmtId="0" fontId="26" fillId="3" borderId="2" xfId="1" applyFont="1" applyFill="1" applyBorder="1" applyAlignment="1">
      <alignment horizontal="left" vertical="top"/>
    </xf>
    <xf numFmtId="0" fontId="68" fillId="3" borderId="2" xfId="1" applyFont="1" applyFill="1" applyBorder="1" applyAlignment="1">
      <alignment horizontal="left" vertical="top" wrapText="1"/>
    </xf>
    <xf numFmtId="0" fontId="68" fillId="0" borderId="17" xfId="1" applyFont="1" applyBorder="1" applyAlignment="1">
      <alignment vertical="top"/>
    </xf>
    <xf numFmtId="0" fontId="12" fillId="3" borderId="16" xfId="1" applyFont="1" applyFill="1" applyBorder="1" applyAlignment="1">
      <alignment horizontal="center" vertical="center"/>
    </xf>
    <xf numFmtId="0" fontId="11" fillId="0" borderId="16" xfId="1" applyFont="1" applyBorder="1" applyAlignment="1">
      <alignment horizontal="center" vertical="top"/>
    </xf>
    <xf numFmtId="0" fontId="12" fillId="0" borderId="16" xfId="1" applyFont="1" applyBorder="1" applyAlignment="1">
      <alignment horizontal="center" vertical="top" wrapText="1"/>
    </xf>
    <xf numFmtId="0" fontId="12" fillId="0" borderId="18" xfId="1" applyFont="1" applyBorder="1" applyAlignment="1">
      <alignment horizontal="left" vertical="top" wrapText="1"/>
    </xf>
    <xf numFmtId="3" fontId="11" fillId="0" borderId="16" xfId="1" applyNumberFormat="1" applyFont="1" applyBorder="1" applyAlignment="1">
      <alignment horizontal="right" vertical="center"/>
    </xf>
    <xf numFmtId="0" fontId="30" fillId="0" borderId="0" xfId="0" applyFont="1" applyAlignment="1">
      <alignment vertical="top"/>
    </xf>
    <xf numFmtId="168" fontId="12" fillId="0" borderId="2" xfId="0" applyNumberFormat="1" applyFont="1" applyBorder="1" applyAlignment="1">
      <alignment horizontal="center" vertical="top"/>
    </xf>
    <xf numFmtId="0" fontId="65" fillId="0" borderId="17" xfId="0" applyFont="1" applyBorder="1" applyAlignment="1">
      <alignment horizontal="left" wrapText="1"/>
    </xf>
    <xf numFmtId="0" fontId="30" fillId="0" borderId="16" xfId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29" fillId="0" borderId="0" xfId="1" applyFont="1" applyAlignment="1">
      <alignment horizontal="left" vertical="top"/>
    </xf>
    <xf numFmtId="0" fontId="30" fillId="0" borderId="17" xfId="1" applyFont="1" applyBorder="1" applyAlignment="1">
      <alignment horizontal="left" vertical="top" wrapText="1"/>
    </xf>
    <xf numFmtId="0" fontId="26" fillId="0" borderId="0" xfId="1" applyFont="1" applyAlignment="1">
      <alignment horizontal="left" vertical="top"/>
    </xf>
    <xf numFmtId="3" fontId="11" fillId="4" borderId="17" xfId="1" applyNumberFormat="1" applyFont="1" applyFill="1" applyBorder="1" applyAlignment="1">
      <alignment horizontal="right" vertical="center"/>
    </xf>
    <xf numFmtId="0" fontId="30" fillId="2" borderId="17" xfId="1" applyFont="1" applyFill="1" applyBorder="1" applyAlignment="1">
      <alignment horizontal="left" vertical="top" wrapText="1"/>
    </xf>
    <xf numFmtId="0" fontId="30" fillId="0" borderId="17" xfId="1" applyFont="1" applyBorder="1" applyAlignment="1">
      <alignment horizontal="center" vertical="top" wrapText="1"/>
    </xf>
    <xf numFmtId="0" fontId="30" fillId="2" borderId="17" xfId="1" applyFont="1" applyFill="1" applyBorder="1" applyAlignment="1">
      <alignment horizontal="center" vertical="top" wrapText="1"/>
    </xf>
    <xf numFmtId="0" fontId="60" fillId="0" borderId="17" xfId="1" applyFont="1" applyBorder="1" applyAlignment="1">
      <alignment horizontal="center" vertical="top" wrapText="1"/>
    </xf>
    <xf numFmtId="0" fontId="30" fillId="0" borderId="2" xfId="1" applyFont="1" applyBorder="1" applyAlignment="1">
      <alignment horizontal="left" vertical="top" wrapText="1"/>
    </xf>
    <xf numFmtId="0" fontId="72" fillId="0" borderId="2" xfId="1" applyFont="1" applyBorder="1" applyAlignment="1">
      <alignment horizontal="left" vertical="top"/>
    </xf>
    <xf numFmtId="0" fontId="12" fillId="0" borderId="17" xfId="1" applyFont="1" applyBorder="1" applyAlignment="1">
      <alignment vertical="top" wrapText="1"/>
    </xf>
    <xf numFmtId="0" fontId="12" fillId="0" borderId="17" xfId="0" applyFont="1" applyBorder="1" applyAlignment="1">
      <alignment horizontal="center" vertical="top" wrapText="1"/>
    </xf>
    <xf numFmtId="0" fontId="29" fillId="0" borderId="19" xfId="1" applyFont="1" applyBorder="1" applyAlignment="1">
      <alignment horizontal="left" vertical="top"/>
    </xf>
    <xf numFmtId="0" fontId="29" fillId="0" borderId="19" xfId="1" applyFont="1" applyBorder="1" applyAlignment="1">
      <alignment vertical="top"/>
    </xf>
    <xf numFmtId="0" fontId="60" fillId="6" borderId="2" xfId="1" applyFont="1" applyFill="1" applyBorder="1" applyAlignment="1">
      <alignment horizontal="left" vertical="top" wrapText="1"/>
    </xf>
    <xf numFmtId="0" fontId="30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29" fillId="0" borderId="2" xfId="1" applyFont="1" applyBorder="1" applyAlignment="1">
      <alignment vertical="top"/>
    </xf>
    <xf numFmtId="0" fontId="29" fillId="0" borderId="2" xfId="1" applyFont="1" applyBorder="1" applyAlignment="1">
      <alignment vertical="top"/>
    </xf>
    <xf numFmtId="0" fontId="30" fillId="2" borderId="18" xfId="1" applyFont="1" applyFill="1" applyBorder="1" applyAlignment="1">
      <alignment horizontal="left" vertical="top" wrapText="1"/>
    </xf>
    <xf numFmtId="0" fontId="29" fillId="0" borderId="0" xfId="1" applyFont="1" applyAlignment="1">
      <alignment vertical="top"/>
    </xf>
    <xf numFmtId="3" fontId="12" fillId="0" borderId="2" xfId="1" applyNumberFormat="1" applyFont="1" applyBorder="1" applyAlignment="1">
      <alignment horizontal="right" vertical="center"/>
    </xf>
    <xf numFmtId="0" fontId="65" fillId="0" borderId="2" xfId="0" applyFont="1" applyBorder="1" applyAlignment="1">
      <alignment horizontal="center" vertical="top" wrapText="1"/>
    </xf>
    <xf numFmtId="0" fontId="65" fillId="0" borderId="17" xfId="0" applyFont="1" applyBorder="1" applyAlignment="1">
      <alignment horizontal="center" vertical="top" wrapText="1"/>
    </xf>
    <xf numFmtId="0" fontId="26" fillId="0" borderId="2" xfId="1" applyFont="1" applyBorder="1" applyAlignment="1">
      <alignment horizontal="left" vertical="top"/>
    </xf>
    <xf numFmtId="0" fontId="30" fillId="2" borderId="17" xfId="1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horizontal="center" vertical="top" wrapText="1"/>
    </xf>
    <xf numFmtId="0" fontId="26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center" vertical="top"/>
    </xf>
    <xf numFmtId="168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 wrapText="1"/>
    </xf>
    <xf numFmtId="0" fontId="26" fillId="0" borderId="0" xfId="1" applyFont="1" applyAlignment="1">
      <alignment horizontal="left" vertical="top"/>
    </xf>
    <xf numFmtId="0" fontId="30" fillId="0" borderId="2" xfId="1" applyFont="1" applyBorder="1" applyAlignment="1">
      <alignment horizontal="center" vertical="center"/>
    </xf>
    <xf numFmtId="0" fontId="30" fillId="3" borderId="2" xfId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left" vertical="center"/>
    </xf>
    <xf numFmtId="0" fontId="29" fillId="0" borderId="17" xfId="1" applyFont="1" applyBorder="1" applyAlignment="1">
      <alignment horizontal="left" vertical="center"/>
    </xf>
    <xf numFmtId="0" fontId="29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top"/>
    </xf>
    <xf numFmtId="0" fontId="12" fillId="3" borderId="2" xfId="1" applyFont="1" applyFill="1" applyBorder="1" applyAlignment="1">
      <alignment horizontal="center" vertical="top"/>
    </xf>
    <xf numFmtId="0" fontId="30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vertical="top"/>
    </xf>
    <xf numFmtId="0" fontId="26" fillId="0" borderId="17" xfId="1" applyFont="1" applyBorder="1" applyAlignment="1">
      <alignment horizontal="left" vertical="top"/>
    </xf>
    <xf numFmtId="3" fontId="3" fillId="0" borderId="2" xfId="1" applyNumberFormat="1" applyFont="1" applyBorder="1" applyAlignment="1">
      <alignment horizontal="right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17" xfId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top"/>
    </xf>
    <xf numFmtId="0" fontId="12" fillId="0" borderId="20" xfId="1" applyFont="1" applyBorder="1" applyAlignment="1">
      <alignment horizontal="center" vertical="top"/>
    </xf>
    <xf numFmtId="0" fontId="32" fillId="0" borderId="0" xfId="0" applyFont="1" applyAlignment="1"/>
    <xf numFmtId="0" fontId="32" fillId="0" borderId="0" xfId="0" applyFont="1" applyAlignment="1">
      <alignment horizontal="left"/>
    </xf>
    <xf numFmtId="0" fontId="32" fillId="0" borderId="0" xfId="0" applyFont="1" applyAlignment="1">
      <alignment wrapText="1"/>
    </xf>
    <xf numFmtId="0" fontId="32" fillId="0" borderId="0" xfId="0" applyFont="1" applyBorder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3" fontId="32" fillId="0" borderId="0" xfId="0" applyNumberFormat="1" applyFont="1" applyBorder="1" applyAlignme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left" wrapText="1"/>
    </xf>
    <xf numFmtId="0" fontId="76" fillId="0" borderId="0" xfId="0" applyFont="1" applyBorder="1" applyAlignment="1">
      <alignment horizontal="left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/>
    </xf>
    <xf numFmtId="3" fontId="32" fillId="0" borderId="20" xfId="0" applyNumberFormat="1" applyFont="1" applyBorder="1" applyAlignment="1">
      <alignment horizontal="center"/>
    </xf>
    <xf numFmtId="3" fontId="32" fillId="0" borderId="17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wrapText="1" indent="1"/>
    </xf>
    <xf numFmtId="3" fontId="32" fillId="0" borderId="19" xfId="0" applyNumberFormat="1" applyFont="1" applyBorder="1" applyAlignment="1">
      <alignment horizontal="right"/>
    </xf>
    <xf numFmtId="3" fontId="32" fillId="0" borderId="17" xfId="0" applyNumberFormat="1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3" fontId="25" fillId="0" borderId="19" xfId="0" applyNumberFormat="1" applyFont="1" applyBorder="1" applyAlignment="1">
      <alignment horizontal="right"/>
    </xf>
    <xf numFmtId="0" fontId="15" fillId="7" borderId="2" xfId="0" applyFont="1" applyFill="1" applyBorder="1" applyAlignment="1">
      <alignment wrapText="1"/>
    </xf>
    <xf numFmtId="3" fontId="9" fillId="7" borderId="2" xfId="0" applyNumberFormat="1" applyFont="1" applyFill="1" applyBorder="1" applyAlignment="1">
      <alignment horizontal="right" vertical="center" wrapText="1"/>
    </xf>
    <xf numFmtId="168" fontId="15" fillId="7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168" fontId="2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wrapText="1"/>
    </xf>
    <xf numFmtId="0" fontId="9" fillId="7" borderId="2" xfId="0" applyFont="1" applyFill="1" applyBorder="1" applyAlignment="1">
      <alignment horizontal="justify" wrapText="1"/>
    </xf>
    <xf numFmtId="0" fontId="45" fillId="7" borderId="2" xfId="0" applyFont="1" applyFill="1" applyBorder="1" applyAlignment="1">
      <alignment horizontal="justify" wrapText="1"/>
    </xf>
    <xf numFmtId="0" fontId="9" fillId="0" borderId="2" xfId="0" applyFont="1" applyBorder="1" applyAlignment="1">
      <alignment wrapText="1"/>
    </xf>
    <xf numFmtId="0" fontId="7" fillId="0" borderId="2" xfId="0" applyFont="1" applyBorder="1" applyAlignment="1"/>
    <xf numFmtId="170" fontId="9" fillId="0" borderId="2" xfId="0" applyNumberFormat="1" applyFont="1" applyBorder="1" applyAlignment="1">
      <alignment horizontal="left" vertical="center" wrapText="1"/>
    </xf>
    <xf numFmtId="0" fontId="22" fillId="10" borderId="2" xfId="0" applyFont="1" applyFill="1" applyBorder="1" applyAlignment="1">
      <alignment horizontal="left" vertical="center" wrapText="1"/>
    </xf>
    <xf numFmtId="3" fontId="2" fillId="10" borderId="2" xfId="0" applyNumberFormat="1" applyFont="1" applyFill="1" applyBorder="1" applyAlignment="1">
      <alignment horizontal="right" vertical="center"/>
    </xf>
    <xf numFmtId="3" fontId="0" fillId="10" borderId="2" xfId="0" applyNumberFormat="1" applyFill="1" applyBorder="1" applyAlignment="1">
      <alignment horizontal="right" vertical="center"/>
    </xf>
    <xf numFmtId="3" fontId="32" fillId="10" borderId="19" xfId="0" applyNumberFormat="1" applyFont="1" applyFill="1" applyBorder="1" applyAlignment="1">
      <alignment horizontal="right"/>
    </xf>
    <xf numFmtId="3" fontId="32" fillId="10" borderId="1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Fill="1" applyBorder="1" applyAlignment="1"/>
    <xf numFmtId="0" fontId="7" fillId="10" borderId="0" xfId="0" applyFont="1" applyFill="1" applyAlignment="1"/>
    <xf numFmtId="0" fontId="10" fillId="10" borderId="0" xfId="0" applyFont="1" applyFill="1" applyBorder="1" applyAlignment="1">
      <alignment horizontal="right" vertical="top"/>
    </xf>
    <xf numFmtId="0" fontId="8" fillId="10" borderId="0" xfId="0" applyFont="1" applyFill="1" applyAlignment="1">
      <alignment horizontal="center"/>
    </xf>
    <xf numFmtId="0" fontId="13" fillId="10" borderId="0" xfId="0" applyFont="1" applyFill="1" applyBorder="1" applyAlignment="1">
      <alignment horizontal="left"/>
    </xf>
    <xf numFmtId="0" fontId="8" fillId="10" borderId="0" xfId="0" applyFont="1" applyFill="1" applyBorder="1" applyAlignment="1">
      <alignment horizontal="left"/>
    </xf>
    <xf numFmtId="0" fontId="20" fillId="10" borderId="2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/>
    </xf>
    <xf numFmtId="3" fontId="20" fillId="10" borderId="2" xfId="0" applyNumberFormat="1" applyFont="1" applyFill="1" applyBorder="1" applyAlignment="1"/>
    <xf numFmtId="3" fontId="23" fillId="10" borderId="2" xfId="0" applyNumberFormat="1" applyFont="1" applyFill="1" applyBorder="1" applyAlignment="1"/>
    <xf numFmtId="3" fontId="20" fillId="10" borderId="2" xfId="0" applyNumberFormat="1" applyFont="1" applyFill="1" applyBorder="1" applyAlignment="1">
      <alignment horizontal="right"/>
    </xf>
    <xf numFmtId="3" fontId="22" fillId="10" borderId="2" xfId="0" applyNumberFormat="1" applyFont="1" applyFill="1" applyBorder="1" applyAlignment="1">
      <alignment horizontal="right" wrapText="1"/>
    </xf>
    <xf numFmtId="3" fontId="24" fillId="10" borderId="2" xfId="0" applyNumberFormat="1" applyFont="1" applyFill="1" applyBorder="1" applyAlignment="1">
      <alignment horizontal="right" wrapText="1"/>
    </xf>
    <xf numFmtId="3" fontId="23" fillId="10" borderId="2" xfId="0" applyNumberFormat="1" applyFont="1" applyFill="1" applyBorder="1" applyAlignment="1">
      <alignment horizontal="right"/>
    </xf>
    <xf numFmtId="3" fontId="22" fillId="10" borderId="2" xfId="0" applyNumberFormat="1" applyFont="1" applyFill="1" applyBorder="1" applyAlignment="1">
      <alignment horizontal="right"/>
    </xf>
    <xf numFmtId="3" fontId="23" fillId="11" borderId="2" xfId="0" applyNumberFormat="1" applyFont="1" applyFill="1" applyBorder="1" applyAlignment="1">
      <alignment horizontal="right"/>
    </xf>
    <xf numFmtId="3" fontId="22" fillId="11" borderId="2" xfId="0" applyNumberFormat="1" applyFont="1" applyFill="1" applyBorder="1" applyAlignment="1">
      <alignment horizontal="right"/>
    </xf>
    <xf numFmtId="3" fontId="21" fillId="10" borderId="2" xfId="0" applyNumberFormat="1" applyFont="1" applyFill="1" applyBorder="1" applyAlignment="1">
      <alignment horizontal="right"/>
    </xf>
    <xf numFmtId="3" fontId="21" fillId="11" borderId="2" xfId="0" applyNumberFormat="1" applyFont="1" applyFill="1" applyBorder="1" applyAlignment="1">
      <alignment horizontal="right"/>
    </xf>
    <xf numFmtId="0" fontId="11" fillId="10" borderId="0" xfId="0" applyFont="1" applyFill="1" applyBorder="1" applyAlignment="1"/>
    <xf numFmtId="0" fontId="12" fillId="10" borderId="0" xfId="0" applyFont="1" applyFill="1" applyAlignment="1"/>
    <xf numFmtId="0" fontId="9" fillId="10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left"/>
    </xf>
    <xf numFmtId="0" fontId="8" fillId="10" borderId="0" xfId="0" applyFont="1" applyFill="1" applyAlignment="1">
      <alignment horizontal="left"/>
    </xf>
    <xf numFmtId="0" fontId="0" fillId="10" borderId="0" xfId="0" applyFill="1" applyBorder="1" applyAlignment="1"/>
    <xf numFmtId="0" fontId="0" fillId="10" borderId="0" xfId="0" applyFill="1" applyAlignment="1"/>
    <xf numFmtId="0" fontId="15" fillId="10" borderId="0" xfId="0" applyFont="1" applyFill="1" applyAlignment="1"/>
    <xf numFmtId="0" fontId="8" fillId="10" borderId="2" xfId="0" applyFont="1" applyFill="1" applyBorder="1" applyAlignment="1">
      <alignment horizontal="center" vertical="center" wrapText="1"/>
    </xf>
    <xf numFmtId="0" fontId="33" fillId="10" borderId="0" xfId="0" applyFont="1" applyFill="1" applyAlignment="1">
      <alignment horizontal="left"/>
    </xf>
    <xf numFmtId="0" fontId="11" fillId="10" borderId="0" xfId="0" applyFont="1" applyFill="1" applyAlignment="1"/>
    <xf numFmtId="0" fontId="11" fillId="10" borderId="0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/>
    </xf>
    <xf numFmtId="3" fontId="0" fillId="10" borderId="10" xfId="0" applyNumberFormat="1" applyFill="1" applyBorder="1" applyAlignment="1">
      <alignment horizontal="right" vertical="center"/>
    </xf>
    <xf numFmtId="3" fontId="0" fillId="11" borderId="13" xfId="0" applyNumberFormat="1" applyFill="1" applyBorder="1" applyAlignment="1">
      <alignment horizontal="right" vertical="center"/>
    </xf>
    <xf numFmtId="0" fontId="30" fillId="10" borderId="2" xfId="0" applyFont="1" applyFill="1" applyBorder="1" applyAlignment="1">
      <alignment horizontal="center" vertical="center" wrapText="1"/>
    </xf>
    <xf numFmtId="3" fontId="11" fillId="10" borderId="2" xfId="0" applyNumberFormat="1" applyFont="1" applyFill="1" applyBorder="1" applyAlignment="1">
      <alignment horizontal="right" vertical="center" wrapText="1"/>
    </xf>
    <xf numFmtId="3" fontId="11" fillId="11" borderId="2" xfId="0" applyNumberFormat="1" applyFont="1" applyFill="1" applyBorder="1" applyAlignment="1">
      <alignment horizontal="right" vertical="center" wrapText="1"/>
    </xf>
    <xf numFmtId="0" fontId="1" fillId="10" borderId="0" xfId="0" applyFont="1" applyFill="1" applyAlignment="1">
      <alignment vertical="top"/>
    </xf>
    <xf numFmtId="0" fontId="1" fillId="10" borderId="0" xfId="0" applyFont="1" applyFill="1" applyBorder="1" applyAlignment="1">
      <alignment vertical="top"/>
    </xf>
    <xf numFmtId="0" fontId="60" fillId="10" borderId="0" xfId="0" applyFont="1" applyFill="1" applyBorder="1" applyAlignment="1">
      <alignment horizontal="center" vertical="top"/>
    </xf>
    <xf numFmtId="0" fontId="10" fillId="10" borderId="0" xfId="0" applyFont="1" applyFill="1" applyBorder="1" applyAlignment="1">
      <alignment horizontal="center" vertical="top"/>
    </xf>
    <xf numFmtId="0" fontId="61" fillId="10" borderId="0" xfId="0" applyFont="1" applyFill="1" applyBorder="1" applyAlignment="1">
      <alignment horizontal="left" vertical="top"/>
    </xf>
    <xf numFmtId="0" fontId="35" fillId="10" borderId="0" xfId="0" applyFont="1" applyFill="1" applyAlignment="1">
      <alignment horizontal="center" vertical="top"/>
    </xf>
    <xf numFmtId="0" fontId="30" fillId="10" borderId="2" xfId="0" applyFont="1" applyFill="1" applyBorder="1" applyAlignment="1">
      <alignment horizontal="center" vertical="top"/>
    </xf>
    <xf numFmtId="3" fontId="9" fillId="11" borderId="2" xfId="1" applyNumberFormat="1" applyFont="1" applyFill="1" applyBorder="1" applyAlignment="1">
      <alignment horizontal="right" vertical="center"/>
    </xf>
    <xf numFmtId="3" fontId="11" fillId="10" borderId="2" xfId="1" applyNumberFormat="1" applyFont="1" applyFill="1" applyBorder="1" applyAlignment="1">
      <alignment horizontal="right" vertical="center"/>
    </xf>
    <xf numFmtId="3" fontId="11" fillId="10" borderId="17" xfId="1" applyNumberFormat="1" applyFont="1" applyFill="1" applyBorder="1" applyAlignment="1">
      <alignment horizontal="right" vertical="center"/>
    </xf>
    <xf numFmtId="3" fontId="11" fillId="11" borderId="2" xfId="1" applyNumberFormat="1" applyFont="1" applyFill="1" applyBorder="1" applyAlignment="1">
      <alignment horizontal="right" vertical="center"/>
    </xf>
    <xf numFmtId="3" fontId="11" fillId="10" borderId="15" xfId="1" applyNumberFormat="1" applyFont="1" applyFill="1" applyBorder="1" applyAlignment="1">
      <alignment horizontal="right" vertical="center"/>
    </xf>
    <xf numFmtId="3" fontId="9" fillId="10" borderId="2" xfId="1" applyNumberFormat="1" applyFont="1" applyFill="1" applyBorder="1" applyAlignment="1">
      <alignment horizontal="right" vertical="center"/>
    </xf>
    <xf numFmtId="3" fontId="11" fillId="10" borderId="2" xfId="1" applyNumberFormat="1" applyFont="1" applyFill="1" applyBorder="1" applyAlignment="1">
      <alignment horizontal="right" vertical="center" wrapText="1"/>
    </xf>
    <xf numFmtId="3" fontId="11" fillId="10" borderId="16" xfId="1" applyNumberFormat="1" applyFont="1" applyFill="1" applyBorder="1" applyAlignment="1">
      <alignment horizontal="right" vertical="center"/>
    </xf>
    <xf numFmtId="3" fontId="12" fillId="10" borderId="2" xfId="1" applyNumberFormat="1" applyFont="1" applyFill="1" applyBorder="1" applyAlignment="1">
      <alignment horizontal="right" vertical="center"/>
    </xf>
    <xf numFmtId="3" fontId="64" fillId="10" borderId="0" xfId="0" applyNumberFormat="1" applyFont="1" applyFill="1" applyBorder="1" applyAlignment="1">
      <alignment horizontal="center" vertical="top"/>
    </xf>
    <xf numFmtId="0" fontId="29" fillId="10" borderId="17" xfId="1" applyFont="1" applyFill="1" applyBorder="1" applyAlignment="1">
      <alignment horizontal="center" vertical="center" wrapText="1"/>
    </xf>
    <xf numFmtId="3" fontId="29" fillId="10" borderId="17" xfId="1" applyNumberFormat="1" applyFont="1" applyFill="1" applyBorder="1" applyAlignment="1">
      <alignment horizontal="right" vertical="top" wrapText="1"/>
    </xf>
    <xf numFmtId="3" fontId="30" fillId="12" borderId="2" xfId="1" applyNumberFormat="1" applyFont="1" applyFill="1" applyBorder="1" applyAlignment="1">
      <alignment horizontal="right" vertical="center" wrapText="1"/>
    </xf>
    <xf numFmtId="3" fontId="9" fillId="13" borderId="2" xfId="1" applyNumberFormat="1" applyFont="1" applyFill="1" applyBorder="1" applyAlignment="1">
      <alignment horizontal="right" vertical="center"/>
    </xf>
    <xf numFmtId="0" fontId="30" fillId="12" borderId="17" xfId="1" applyFont="1" applyFill="1" applyBorder="1" applyAlignment="1">
      <alignment horizontal="right" vertical="center" wrapText="1"/>
    </xf>
    <xf numFmtId="0" fontId="0" fillId="10" borderId="2" xfId="0" applyFill="1" applyBorder="1" applyAlignment="1"/>
    <xf numFmtId="0" fontId="32" fillId="10" borderId="0" xfId="0" applyFont="1" applyFill="1" applyAlignment="1"/>
    <xf numFmtId="3" fontId="10" fillId="14" borderId="4" xfId="0" applyNumberFormat="1" applyFont="1" applyFill="1" applyBorder="1" applyAlignment="1">
      <alignment horizontal="right" vertical="center"/>
    </xf>
    <xf numFmtId="3" fontId="10" fillId="14" borderId="10" xfId="0" applyNumberFormat="1" applyFont="1" applyFill="1" applyBorder="1" applyAlignment="1">
      <alignment horizontal="right" vertical="center"/>
    </xf>
    <xf numFmtId="3" fontId="0" fillId="14" borderId="10" xfId="0" applyNumberFormat="1" applyFill="1" applyBorder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3" fontId="9" fillId="16" borderId="2" xfId="0" applyNumberFormat="1" applyFont="1" applyFill="1" applyBorder="1" applyAlignment="1">
      <alignment horizontal="right" vertical="center" wrapText="1"/>
    </xf>
    <xf numFmtId="3" fontId="11" fillId="15" borderId="2" xfId="0" applyNumberFormat="1" applyFont="1" applyFill="1" applyBorder="1" applyAlignment="1">
      <alignment horizontal="right" vertical="center" wrapText="1"/>
    </xf>
    <xf numFmtId="3" fontId="81" fillId="10" borderId="2" xfId="1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/>
    <xf numFmtId="3" fontId="0" fillId="0" borderId="0" xfId="0" applyNumberFormat="1" applyBorder="1" applyAlignment="1"/>
    <xf numFmtId="0" fontId="33" fillId="0" borderId="0" xfId="0" applyFont="1" applyFill="1" applyAlignment="1">
      <alignment horizontal="left"/>
    </xf>
    <xf numFmtId="0" fontId="11" fillId="0" borderId="0" xfId="0" applyFont="1" applyFill="1" applyAlignment="1"/>
    <xf numFmtId="0" fontId="11" fillId="0" borderId="0" xfId="0" applyFont="1" applyFill="1" applyBorder="1" applyAlignment="1"/>
    <xf numFmtId="0" fontId="0" fillId="0" borderId="0" xfId="0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2" fillId="0" borderId="0" xfId="0" applyFont="1" applyFill="1" applyBorder="1" applyAlignment="1"/>
    <xf numFmtId="0" fontId="7" fillId="0" borderId="0" xfId="0" applyFont="1" applyFill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60" fillId="0" borderId="0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/>
    <xf numFmtId="0" fontId="12" fillId="0" borderId="0" xfId="0" applyFont="1" applyFill="1" applyAlignment="1"/>
    <xf numFmtId="0" fontId="35" fillId="0" borderId="0" xfId="0" applyFont="1" applyFill="1" applyAlignment="1">
      <alignment horizontal="center" vertical="top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/>
    <xf numFmtId="0" fontId="9" fillId="0" borderId="0" xfId="0" applyFont="1" applyFill="1" applyAlignment="1"/>
    <xf numFmtId="0" fontId="10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14" fontId="18" fillId="0" borderId="1" xfId="0" applyNumberFormat="1" applyFont="1" applyFill="1" applyBorder="1" applyAlignment="1">
      <alignment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1" fillId="0" borderId="0" xfId="0" applyFont="1" applyFill="1" applyAlignment="1">
      <alignment horizontal="right" wrapText="1"/>
    </xf>
    <xf numFmtId="0" fontId="2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right"/>
    </xf>
    <xf numFmtId="168" fontId="15" fillId="0" borderId="2" xfId="0" applyNumberFormat="1" applyFont="1" applyFill="1" applyBorder="1" applyAlignment="1">
      <alignment horizontal="center"/>
    </xf>
    <xf numFmtId="173" fontId="80" fillId="0" borderId="23" xfId="0" applyNumberFormat="1" applyFont="1" applyFill="1" applyBorder="1" applyAlignment="1">
      <alignment horizontal="right" vertical="top" wrapText="1" readingOrder="1"/>
    </xf>
    <xf numFmtId="3" fontId="32" fillId="0" borderId="2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Fill="1" applyBorder="1" applyAlignment="1">
      <alignment horizontal="right" vertical="center" wrapText="1"/>
    </xf>
    <xf numFmtId="170" fontId="7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Alignment="1">
      <alignment wrapText="1"/>
    </xf>
    <xf numFmtId="170" fontId="11" fillId="0" borderId="0" xfId="0" applyNumberFormat="1" applyFont="1" applyFill="1" applyBorder="1" applyAlignment="1"/>
    <xf numFmtId="0" fontId="22" fillId="2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3" borderId="2" xfId="0" applyFont="1" applyFill="1" applyBorder="1" applyAlignment="1">
      <alignment horizontal="center" wrapText="1"/>
    </xf>
    <xf numFmtId="169" fontId="22" fillId="0" borderId="2" xfId="0" applyNumberFormat="1" applyFont="1" applyBorder="1" applyAlignment="1">
      <alignment horizontal="center" wrapText="1"/>
    </xf>
    <xf numFmtId="169" fontId="23" fillId="0" borderId="2" xfId="0" applyNumberFormat="1" applyFont="1" applyBorder="1" applyAlignment="1">
      <alignment horizontal="center" wrapText="1"/>
    </xf>
    <xf numFmtId="14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165" fontId="2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32" fillId="0" borderId="0" xfId="0" applyFont="1" applyBorder="1" applyAlignment="1">
      <alignment horizont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MK246"/>
  <sheetViews>
    <sheetView tabSelected="1" view="pageBreakPreview" topLeftCell="A6" zoomScale="130" zoomScaleNormal="100" zoomScaleSheetLayoutView="130" workbookViewId="0">
      <selection activeCell="A209" sqref="A209:XFD209"/>
    </sheetView>
  </sheetViews>
  <sheetFormatPr defaultRowHeight="12.75"/>
  <cols>
    <col min="1" max="1" width="4.28515625" style="1" customWidth="1"/>
    <col min="2" max="2" width="48.140625" style="2" customWidth="1"/>
    <col min="3" max="3" width="8.85546875" style="3" customWidth="1"/>
    <col min="4" max="4" width="1" style="4" hidden="1" customWidth="1"/>
    <col min="5" max="5" width="14" style="561" customWidth="1"/>
    <col min="6" max="6" width="13.85546875" style="4" customWidth="1"/>
    <col min="7" max="7" width="14.28515625" style="561" customWidth="1"/>
    <col min="8" max="8" width="8.5703125" style="4" customWidth="1"/>
    <col min="9" max="9" width="10" style="4" customWidth="1"/>
    <col min="10" max="10" width="9.140625" style="5" customWidth="1"/>
    <col min="11" max="11" width="11.5703125" style="5" hidden="1"/>
    <col min="12" max="1025" width="9.140625" style="5" customWidth="1"/>
  </cols>
  <sheetData>
    <row r="1" spans="1:10">
      <c r="A1" s="6" t="s">
        <v>0</v>
      </c>
      <c r="B1" s="7"/>
    </row>
    <row r="2" spans="1:10">
      <c r="A2" s="6" t="s">
        <v>1</v>
      </c>
      <c r="B2" s="7"/>
    </row>
    <row r="3" spans="1:10" ht="9" customHeight="1">
      <c r="A3" s="6"/>
      <c r="B3" s="7"/>
    </row>
    <row r="4" spans="1:10">
      <c r="A4" s="6" t="s">
        <v>2</v>
      </c>
      <c r="B4" s="7"/>
      <c r="F4" s="697" t="s">
        <v>3</v>
      </c>
      <c r="G4" s="697"/>
      <c r="H4" s="701">
        <v>80301</v>
      </c>
      <c r="I4" s="701"/>
      <c r="J4" s="8"/>
    </row>
    <row r="5" spans="1:10">
      <c r="A5" s="3"/>
      <c r="B5" s="9"/>
      <c r="C5" s="10"/>
      <c r="D5" s="11"/>
      <c r="E5" s="562"/>
      <c r="F5" s="13"/>
      <c r="G5" s="579"/>
      <c r="H5" s="12"/>
      <c r="I5" s="15"/>
      <c r="J5" s="8"/>
    </row>
    <row r="6" spans="1:10">
      <c r="B6" s="16" t="s">
        <v>4</v>
      </c>
      <c r="C6" s="11"/>
      <c r="D6" s="11"/>
      <c r="E6" s="563"/>
      <c r="F6" s="13"/>
      <c r="G6" s="580"/>
      <c r="H6" s="12"/>
      <c r="I6" s="15"/>
      <c r="J6" s="4"/>
    </row>
    <row r="7" spans="1:10" ht="14.25" customHeight="1">
      <c r="A7" s="16"/>
      <c r="B7" s="9"/>
      <c r="C7" s="11"/>
      <c r="D7" s="11"/>
      <c r="E7" s="563"/>
      <c r="F7" s="697" t="s">
        <v>5</v>
      </c>
      <c r="G7" s="697"/>
      <c r="H7" s="702">
        <v>21040010</v>
      </c>
      <c r="I7" s="702"/>
      <c r="J7" s="4"/>
    </row>
    <row r="8" spans="1:10" ht="15.75" customHeight="1">
      <c r="A8" s="16"/>
      <c r="B8" s="18" t="s">
        <v>1183</v>
      </c>
      <c r="C8" s="11"/>
      <c r="D8" s="11"/>
      <c r="E8" s="563"/>
      <c r="F8" s="14"/>
      <c r="G8" s="580"/>
      <c r="H8" s="19"/>
      <c r="I8" s="19"/>
      <c r="J8" s="4"/>
    </row>
    <row r="9" spans="1:10" ht="15.75" customHeight="1">
      <c r="A9" s="16"/>
      <c r="B9" s="9"/>
      <c r="C9" s="11"/>
      <c r="D9" s="11"/>
      <c r="E9" s="563"/>
      <c r="F9" s="697" t="s">
        <v>6</v>
      </c>
      <c r="G9" s="697"/>
      <c r="H9" s="703"/>
      <c r="I9" s="703"/>
      <c r="J9" s="4"/>
    </row>
    <row r="10" spans="1:10" ht="11.25" customHeight="1">
      <c r="B10" s="16" t="s">
        <v>7</v>
      </c>
      <c r="C10" s="20"/>
      <c r="D10" s="20"/>
      <c r="F10" s="21"/>
      <c r="G10" s="580"/>
      <c r="H10" s="22"/>
      <c r="I10" s="19"/>
      <c r="J10" s="4"/>
    </row>
    <row r="11" spans="1:10" ht="7.5" customHeight="1">
      <c r="A11" s="16"/>
      <c r="B11" s="23"/>
      <c r="C11" s="16"/>
      <c r="D11" s="20"/>
      <c r="E11" s="564"/>
      <c r="F11" s="13"/>
      <c r="G11" s="579"/>
      <c r="H11" s="19"/>
      <c r="I11" s="19"/>
      <c r="J11" s="4"/>
    </row>
    <row r="12" spans="1:10" ht="19.5" customHeight="1">
      <c r="A12" s="16"/>
      <c r="B12" s="18" t="s">
        <v>1184</v>
      </c>
      <c r="C12" s="16"/>
      <c r="D12" s="20"/>
      <c r="E12" s="564"/>
      <c r="F12" s="697" t="s">
        <v>8</v>
      </c>
      <c r="G12" s="697"/>
      <c r="H12" s="698"/>
      <c r="I12" s="698"/>
      <c r="J12" s="4"/>
    </row>
    <row r="13" spans="1:10" ht="9.75" customHeight="1">
      <c r="A13" s="16"/>
      <c r="B13" s="23"/>
      <c r="C13" s="16"/>
      <c r="D13" s="20"/>
      <c r="E13" s="564"/>
      <c r="F13" s="13"/>
      <c r="G13" s="579"/>
      <c r="H13" s="24"/>
      <c r="I13" s="25"/>
      <c r="J13" s="4"/>
    </row>
    <row r="14" spans="1:10" s="5" customFormat="1" ht="19.5" customHeight="1">
      <c r="B14" s="16" t="s">
        <v>9</v>
      </c>
      <c r="C14" s="20"/>
      <c r="D14" s="20"/>
      <c r="E14" s="564"/>
      <c r="F14" s="13"/>
      <c r="G14" s="579"/>
      <c r="H14" s="24"/>
      <c r="I14" s="25"/>
      <c r="J14" s="4"/>
    </row>
    <row r="15" spans="1:10" ht="21" customHeight="1">
      <c r="A15" s="16"/>
      <c r="B15" s="18" t="s">
        <v>1186</v>
      </c>
      <c r="C15" s="20"/>
      <c r="D15" s="20"/>
      <c r="E15" s="564"/>
      <c r="G15" s="699" t="s">
        <v>10</v>
      </c>
      <c r="H15" s="699"/>
      <c r="I15" s="26" t="s">
        <v>1185</v>
      </c>
      <c r="J15" s="4"/>
    </row>
    <row r="16" spans="1:10" ht="6.75" customHeight="1">
      <c r="A16" s="16"/>
      <c r="B16" s="23"/>
      <c r="C16" s="20"/>
      <c r="D16" s="20"/>
      <c r="E16" s="564"/>
      <c r="F16" s="13"/>
      <c r="G16" s="581"/>
      <c r="H16" s="27"/>
      <c r="I16" s="25"/>
      <c r="J16" s="4"/>
    </row>
    <row r="17" spans="1:9" ht="21" customHeight="1">
      <c r="A17" s="5"/>
      <c r="B17" s="16" t="s">
        <v>1214</v>
      </c>
      <c r="C17" s="20"/>
      <c r="D17" s="20"/>
      <c r="F17" s="13"/>
      <c r="G17" s="699" t="s">
        <v>11</v>
      </c>
      <c r="H17" s="699"/>
      <c r="I17" s="28"/>
    </row>
    <row r="18" spans="1:9" s="5" customFormat="1" ht="23.25" customHeight="1">
      <c r="A18" s="16"/>
      <c r="B18" s="18"/>
      <c r="C18" s="20"/>
      <c r="D18" s="20"/>
      <c r="E18" s="565"/>
      <c r="F18" s="20"/>
      <c r="G18" s="582"/>
      <c r="I18" s="29"/>
    </row>
    <row r="19" spans="1:9" s="5" customFormat="1" ht="6.75" customHeight="1">
      <c r="A19" s="16"/>
      <c r="B19" s="23"/>
      <c r="C19" s="30"/>
      <c r="D19" s="20"/>
      <c r="E19" s="564"/>
      <c r="F19" s="20"/>
      <c r="G19" s="582"/>
      <c r="I19" s="29"/>
    </row>
    <row r="20" spans="1:9" ht="10.5" customHeight="1">
      <c r="A20" s="16"/>
      <c r="B20" s="23"/>
      <c r="C20" s="30"/>
      <c r="D20" s="20"/>
      <c r="E20" s="564"/>
      <c r="F20" s="20"/>
      <c r="G20" s="583"/>
      <c r="H20" s="6"/>
      <c r="I20" s="6"/>
    </row>
    <row r="21" spans="1:9" s="31" customFormat="1" ht="15" customHeight="1">
      <c r="A21" s="700" t="s">
        <v>12</v>
      </c>
      <c r="B21" s="700"/>
      <c r="C21" s="700"/>
      <c r="D21" s="700"/>
      <c r="E21" s="700"/>
      <c r="F21" s="700"/>
      <c r="G21" s="700"/>
      <c r="H21" s="700"/>
      <c r="I21" s="700"/>
    </row>
    <row r="22" spans="1:9" ht="15">
      <c r="B22" s="32" t="s">
        <v>13</v>
      </c>
      <c r="C22" s="693" t="s">
        <v>1242</v>
      </c>
      <c r="D22" s="694"/>
      <c r="E22" s="694"/>
      <c r="F22" s="33" t="s">
        <v>14</v>
      </c>
      <c r="G22" s="693" t="s">
        <v>1243</v>
      </c>
      <c r="H22" s="694"/>
      <c r="I22" s="34"/>
    </row>
    <row r="23" spans="1:9" ht="18.75" customHeight="1">
      <c r="A23" s="16"/>
      <c r="B23" s="23"/>
      <c r="C23" s="30"/>
      <c r="D23" s="20"/>
      <c r="E23" s="564"/>
      <c r="F23" s="20"/>
      <c r="G23" s="583"/>
      <c r="H23" s="6"/>
      <c r="I23" s="6"/>
    </row>
    <row r="24" spans="1:9" s="36" customFormat="1" ht="67.5" customHeight="1">
      <c r="A24" s="35" t="s">
        <v>15</v>
      </c>
      <c r="B24" s="35" t="s">
        <v>16</v>
      </c>
      <c r="C24" s="695" t="s">
        <v>17</v>
      </c>
      <c r="D24" s="695"/>
      <c r="E24" s="566" t="s">
        <v>18</v>
      </c>
      <c r="F24" s="35" t="s">
        <v>19</v>
      </c>
      <c r="G24" s="626" t="s">
        <v>20</v>
      </c>
      <c r="H24" s="35" t="s">
        <v>21</v>
      </c>
      <c r="I24" s="35" t="s">
        <v>22</v>
      </c>
    </row>
    <row r="25" spans="1:9" s="42" customFormat="1" ht="12">
      <c r="A25" s="37"/>
      <c r="B25" s="38"/>
      <c r="C25" s="39"/>
      <c r="D25" s="39">
        <v>1</v>
      </c>
      <c r="E25" s="567">
        <v>1</v>
      </c>
      <c r="F25" s="40">
        <v>2</v>
      </c>
      <c r="G25" s="567">
        <v>3</v>
      </c>
      <c r="H25" s="41">
        <v>4</v>
      </c>
      <c r="I25" s="41">
        <v>5</v>
      </c>
    </row>
    <row r="26" spans="1:9" s="36" customFormat="1" ht="28.5" customHeight="1">
      <c r="A26" s="40">
        <v>1</v>
      </c>
      <c r="B26" s="43" t="s">
        <v>23</v>
      </c>
      <c r="C26" s="44"/>
      <c r="D26" s="44"/>
      <c r="E26" s="45">
        <f>SUM(E27+E55+E131+E170+E189+E192)</f>
        <v>6247589</v>
      </c>
      <c r="F26" s="45">
        <f>SUM(F27+F55+F131+F170+F189+F192)</f>
        <v>903230</v>
      </c>
      <c r="G26" s="45">
        <f>SUM(G27+G55+G131+G170+G189+G192)</f>
        <v>1151990</v>
      </c>
      <c r="H26" s="46">
        <f t="shared" ref="H26:H89" si="0">SUM(F26/E26)</f>
        <v>0.14457257031472462</v>
      </c>
      <c r="I26" s="46">
        <f t="shared" ref="I26:I89" si="1">SUM(F26/G26)</f>
        <v>0.78406062552626321</v>
      </c>
    </row>
    <row r="27" spans="1:9" s="36" customFormat="1" ht="24" customHeight="1">
      <c r="A27" s="40">
        <v>2</v>
      </c>
      <c r="B27" s="43" t="s">
        <v>24</v>
      </c>
      <c r="C27" s="696">
        <v>710000</v>
      </c>
      <c r="D27" s="696"/>
      <c r="E27" s="45">
        <f>SUM(E28+E32+E34+E36+E38+E42+E44+E53)</f>
        <v>0</v>
      </c>
      <c r="F27" s="45">
        <f>SUM(F28+F32+F34+F36+F38+F42+F44+F53)</f>
        <v>0</v>
      </c>
      <c r="G27" s="45">
        <f>SUM(G28+G32+G34+G36+G38+G42+G44+G53)</f>
        <v>0</v>
      </c>
      <c r="H27" s="46" t="e">
        <f t="shared" si="0"/>
        <v>#DIV/0!</v>
      </c>
      <c r="I27" s="46" t="e">
        <f t="shared" si="1"/>
        <v>#DIV/0!</v>
      </c>
    </row>
    <row r="28" spans="1:9">
      <c r="A28" s="40">
        <v>3</v>
      </c>
      <c r="B28" s="47" t="s">
        <v>25</v>
      </c>
      <c r="C28" s="689">
        <v>711000</v>
      </c>
      <c r="D28" s="689"/>
      <c r="E28" s="568">
        <f>SUM(E29:E31)</f>
        <v>0</v>
      </c>
      <c r="F28" s="48">
        <f>SUM(F29:F31)</f>
        <v>0</v>
      </c>
      <c r="G28" s="48">
        <f>SUM(G29:G31)</f>
        <v>0</v>
      </c>
      <c r="H28" s="49" t="e">
        <f t="shared" si="0"/>
        <v>#DIV/0!</v>
      </c>
      <c r="I28" s="49" t="e">
        <f t="shared" si="1"/>
        <v>#DIV/0!</v>
      </c>
    </row>
    <row r="29" spans="1:9">
      <c r="A29" s="40">
        <v>4</v>
      </c>
      <c r="B29" s="50" t="s">
        <v>26</v>
      </c>
      <c r="C29" s="686">
        <v>711100</v>
      </c>
      <c r="D29" s="686"/>
      <c r="E29" s="569"/>
      <c r="F29" s="51"/>
      <c r="G29" s="51"/>
      <c r="H29" s="49" t="e">
        <f t="shared" si="0"/>
        <v>#DIV/0!</v>
      </c>
      <c r="I29" s="49" t="e">
        <f t="shared" si="1"/>
        <v>#DIV/0!</v>
      </c>
    </row>
    <row r="30" spans="1:9" s="53" customFormat="1" ht="12">
      <c r="A30" s="40">
        <v>5</v>
      </c>
      <c r="B30" s="52" t="s">
        <v>27</v>
      </c>
      <c r="C30" s="686">
        <v>711200</v>
      </c>
      <c r="D30" s="686"/>
      <c r="E30" s="569"/>
      <c r="F30" s="51"/>
      <c r="G30" s="51"/>
      <c r="H30" s="49" t="e">
        <f t="shared" si="0"/>
        <v>#DIV/0!</v>
      </c>
      <c r="I30" s="49" t="e">
        <f t="shared" si="1"/>
        <v>#DIV/0!</v>
      </c>
    </row>
    <row r="31" spans="1:9" s="56" customFormat="1" ht="48.75" customHeight="1">
      <c r="A31" s="40">
        <v>6</v>
      </c>
      <c r="B31" s="52" t="s">
        <v>28</v>
      </c>
      <c r="C31" s="686">
        <v>711900</v>
      </c>
      <c r="D31" s="686"/>
      <c r="E31" s="570"/>
      <c r="F31" s="55"/>
      <c r="G31" s="97"/>
      <c r="H31" s="49" t="e">
        <f t="shared" si="0"/>
        <v>#DIV/0!</v>
      </c>
      <c r="I31" s="49" t="e">
        <f t="shared" si="1"/>
        <v>#DIV/0!</v>
      </c>
    </row>
    <row r="32" spans="1:9">
      <c r="A32" s="40">
        <v>7</v>
      </c>
      <c r="B32" s="57" t="s">
        <v>29</v>
      </c>
      <c r="C32" s="685">
        <v>712000</v>
      </c>
      <c r="D32" s="685"/>
      <c r="E32" s="571">
        <v>0</v>
      </c>
      <c r="F32" s="55"/>
      <c r="G32" s="97"/>
      <c r="H32" s="49" t="e">
        <f t="shared" si="0"/>
        <v>#DIV/0!</v>
      </c>
      <c r="I32" s="49" t="e">
        <f t="shared" si="1"/>
        <v>#DIV/0!</v>
      </c>
    </row>
    <row r="33" spans="1:9">
      <c r="A33" s="40">
        <v>8</v>
      </c>
      <c r="B33" s="52" t="s">
        <v>30</v>
      </c>
      <c r="C33" s="686">
        <v>712100</v>
      </c>
      <c r="D33" s="686"/>
      <c r="E33" s="572"/>
      <c r="F33" s="55"/>
      <c r="G33" s="97"/>
      <c r="H33" s="49" t="e">
        <f t="shared" si="0"/>
        <v>#DIV/0!</v>
      </c>
      <c r="I33" s="49" t="e">
        <f t="shared" si="1"/>
        <v>#DIV/0!</v>
      </c>
    </row>
    <row r="34" spans="1:9" s="58" customFormat="1" ht="12">
      <c r="A34" s="40">
        <v>9</v>
      </c>
      <c r="B34" s="57" t="s">
        <v>31</v>
      </c>
      <c r="C34" s="691">
        <v>713000</v>
      </c>
      <c r="D34" s="691"/>
      <c r="E34" s="570">
        <f>E35</f>
        <v>0</v>
      </c>
      <c r="F34" s="54">
        <f>F35</f>
        <v>0</v>
      </c>
      <c r="G34" s="54">
        <f>G35</f>
        <v>0</v>
      </c>
      <c r="H34" s="49" t="e">
        <f t="shared" si="0"/>
        <v>#DIV/0!</v>
      </c>
      <c r="I34" s="49" t="e">
        <f t="shared" si="1"/>
        <v>#DIV/0!</v>
      </c>
    </row>
    <row r="35" spans="1:9" s="61" customFormat="1" ht="13.5" customHeight="1">
      <c r="A35" s="40">
        <v>10</v>
      </c>
      <c r="B35" s="52" t="s">
        <v>32</v>
      </c>
      <c r="C35" s="692">
        <v>713100</v>
      </c>
      <c r="D35" s="692"/>
      <c r="E35" s="573"/>
      <c r="F35" s="60"/>
      <c r="G35" s="60"/>
      <c r="H35" s="49" t="e">
        <f t="shared" si="0"/>
        <v>#DIV/0!</v>
      </c>
      <c r="I35" s="49" t="e">
        <f t="shared" si="1"/>
        <v>#DIV/0!</v>
      </c>
    </row>
    <row r="36" spans="1:9" s="36" customFormat="1" ht="12">
      <c r="A36" s="40">
        <v>11</v>
      </c>
      <c r="B36" s="62" t="s">
        <v>33</v>
      </c>
      <c r="C36" s="685">
        <v>714000</v>
      </c>
      <c r="D36" s="685"/>
      <c r="E36" s="570">
        <f>E37</f>
        <v>0</v>
      </c>
      <c r="F36" s="54">
        <f>F37</f>
        <v>0</v>
      </c>
      <c r="G36" s="54">
        <f>G37</f>
        <v>0</v>
      </c>
      <c r="H36" s="49" t="e">
        <f t="shared" si="0"/>
        <v>#DIV/0!</v>
      </c>
      <c r="I36" s="49" t="e">
        <f t="shared" si="1"/>
        <v>#DIV/0!</v>
      </c>
    </row>
    <row r="37" spans="1:9">
      <c r="A37" s="40">
        <v>12</v>
      </c>
      <c r="B37" s="50" t="s">
        <v>34</v>
      </c>
      <c r="C37" s="686">
        <v>714100</v>
      </c>
      <c r="D37" s="686"/>
      <c r="E37" s="573"/>
      <c r="F37" s="60"/>
      <c r="G37" s="60"/>
      <c r="H37" s="49" t="e">
        <f t="shared" si="0"/>
        <v>#DIV/0!</v>
      </c>
      <c r="I37" s="49" t="e">
        <f t="shared" si="1"/>
        <v>#DIV/0!</v>
      </c>
    </row>
    <row r="38" spans="1:9" s="58" customFormat="1" ht="26.25" customHeight="1">
      <c r="A38" s="40">
        <v>13</v>
      </c>
      <c r="B38" s="63" t="s">
        <v>35</v>
      </c>
      <c r="C38" s="685">
        <v>715000</v>
      </c>
      <c r="D38" s="685"/>
      <c r="E38" s="570">
        <f>SUM(E39:E41)</f>
        <v>0</v>
      </c>
      <c r="F38" s="54">
        <f>SUM(F39:F41)</f>
        <v>0</v>
      </c>
      <c r="G38" s="54">
        <f>SUM(G39:G41)</f>
        <v>0</v>
      </c>
      <c r="H38" s="49" t="e">
        <f t="shared" si="0"/>
        <v>#DIV/0!</v>
      </c>
      <c r="I38" s="49" t="e">
        <f t="shared" si="1"/>
        <v>#DIV/0!</v>
      </c>
    </row>
    <row r="39" spans="1:9" s="61" customFormat="1" ht="24">
      <c r="A39" s="40">
        <v>14</v>
      </c>
      <c r="B39" s="64" t="s">
        <v>36</v>
      </c>
      <c r="C39" s="59">
        <v>715100</v>
      </c>
      <c r="D39" s="57"/>
      <c r="E39" s="573"/>
      <c r="F39" s="60"/>
      <c r="G39" s="60"/>
      <c r="H39" s="49" t="e">
        <f t="shared" si="0"/>
        <v>#DIV/0!</v>
      </c>
      <c r="I39" s="49" t="e">
        <f t="shared" si="1"/>
        <v>#DIV/0!</v>
      </c>
    </row>
    <row r="40" spans="1:9" s="36" customFormat="1" ht="12">
      <c r="A40" s="40">
        <v>15</v>
      </c>
      <c r="B40" s="50" t="s">
        <v>37</v>
      </c>
      <c r="C40" s="686">
        <v>715200</v>
      </c>
      <c r="D40" s="686"/>
      <c r="E40" s="573"/>
      <c r="F40" s="60"/>
      <c r="G40" s="60"/>
      <c r="H40" s="49" t="e">
        <f t="shared" si="0"/>
        <v>#DIV/0!</v>
      </c>
      <c r="I40" s="49" t="e">
        <f t="shared" si="1"/>
        <v>#DIV/0!</v>
      </c>
    </row>
    <row r="41" spans="1:9" s="61" customFormat="1" ht="24">
      <c r="A41" s="40">
        <v>16</v>
      </c>
      <c r="B41" s="50" t="s">
        <v>38</v>
      </c>
      <c r="C41" s="686">
        <v>715900</v>
      </c>
      <c r="D41" s="686"/>
      <c r="E41" s="573"/>
      <c r="F41" s="60"/>
      <c r="G41" s="60"/>
      <c r="H41" s="49" t="e">
        <f t="shared" si="0"/>
        <v>#DIV/0!</v>
      </c>
      <c r="I41" s="49" t="e">
        <f t="shared" si="1"/>
        <v>#DIV/0!</v>
      </c>
    </row>
    <row r="42" spans="1:9" s="58" customFormat="1" ht="12">
      <c r="A42" s="40">
        <v>17</v>
      </c>
      <c r="B42" s="47" t="s">
        <v>39</v>
      </c>
      <c r="C42" s="689">
        <v>716000</v>
      </c>
      <c r="D42" s="689"/>
      <c r="E42" s="574">
        <f>E43</f>
        <v>0</v>
      </c>
      <c r="F42" s="55">
        <f>F43</f>
        <v>0</v>
      </c>
      <c r="G42" s="97">
        <f>G43</f>
        <v>0</v>
      </c>
      <c r="H42" s="49" t="e">
        <f t="shared" si="0"/>
        <v>#DIV/0!</v>
      </c>
      <c r="I42" s="49" t="e">
        <f t="shared" si="1"/>
        <v>#DIV/0!</v>
      </c>
    </row>
    <row r="43" spans="1:9" s="61" customFormat="1" ht="12">
      <c r="A43" s="40">
        <v>18</v>
      </c>
      <c r="B43" s="50" t="s">
        <v>40</v>
      </c>
      <c r="C43" s="686">
        <v>716100</v>
      </c>
      <c r="D43" s="686"/>
      <c r="E43" s="573"/>
      <c r="F43" s="60"/>
      <c r="G43" s="60"/>
      <c r="H43" s="49" t="e">
        <f t="shared" si="0"/>
        <v>#DIV/0!</v>
      </c>
      <c r="I43" s="49" t="e">
        <f t="shared" si="1"/>
        <v>#DIV/0!</v>
      </c>
    </row>
    <row r="44" spans="1:9">
      <c r="A44" s="40">
        <v>19</v>
      </c>
      <c r="B44" s="65" t="s">
        <v>41</v>
      </c>
      <c r="C44" s="690">
        <v>717000</v>
      </c>
      <c r="D44" s="690"/>
      <c r="E44" s="574">
        <f>E45</f>
        <v>0</v>
      </c>
      <c r="F44" s="55">
        <f>F45</f>
        <v>0</v>
      </c>
      <c r="G44" s="97">
        <f>G45</f>
        <v>0</v>
      </c>
      <c r="H44" s="49" t="e">
        <f t="shared" si="0"/>
        <v>#DIV/0!</v>
      </c>
      <c r="I44" s="49" t="e">
        <f t="shared" si="1"/>
        <v>#DIV/0!</v>
      </c>
    </row>
    <row r="45" spans="1:9">
      <c r="A45" s="40">
        <v>20</v>
      </c>
      <c r="B45" s="66" t="s">
        <v>42</v>
      </c>
      <c r="C45" s="688">
        <v>717100</v>
      </c>
      <c r="D45" s="688"/>
      <c r="E45" s="574">
        <f>E46+E50+E51+E52</f>
        <v>0</v>
      </c>
      <c r="F45" s="55">
        <f>F46+F50+F51+F52</f>
        <v>0</v>
      </c>
      <c r="G45" s="97">
        <f>G46+G50+G51+G52</f>
        <v>0</v>
      </c>
      <c r="H45" s="49" t="e">
        <f t="shared" si="0"/>
        <v>#DIV/0!</v>
      </c>
      <c r="I45" s="49" t="e">
        <f t="shared" si="1"/>
        <v>#DIV/0!</v>
      </c>
    </row>
    <row r="46" spans="1:9" ht="24">
      <c r="A46" s="40">
        <v>21</v>
      </c>
      <c r="B46" s="66" t="s">
        <v>43</v>
      </c>
      <c r="C46" s="688">
        <v>717110</v>
      </c>
      <c r="D46" s="688"/>
      <c r="E46" s="574">
        <f>E47+E48+E49</f>
        <v>0</v>
      </c>
      <c r="F46" s="55">
        <f>F47+F48+F49</f>
        <v>0</v>
      </c>
      <c r="G46" s="97">
        <f>G47+G48+G49</f>
        <v>0</v>
      </c>
      <c r="H46" s="49" t="e">
        <f t="shared" si="0"/>
        <v>#DIV/0!</v>
      </c>
      <c r="I46" s="49" t="e">
        <f t="shared" si="1"/>
        <v>#DIV/0!</v>
      </c>
    </row>
    <row r="47" spans="1:9" ht="22.5" customHeight="1">
      <c r="A47" s="40">
        <v>22</v>
      </c>
      <c r="B47" s="66" t="s">
        <v>44</v>
      </c>
      <c r="C47" s="688">
        <v>717111</v>
      </c>
      <c r="D47" s="688"/>
      <c r="E47" s="573"/>
      <c r="F47" s="60"/>
      <c r="G47" s="60"/>
      <c r="H47" s="49" t="e">
        <f t="shared" si="0"/>
        <v>#DIV/0!</v>
      </c>
      <c r="I47" s="49" t="e">
        <f t="shared" si="1"/>
        <v>#DIV/0!</v>
      </c>
    </row>
    <row r="48" spans="1:9" ht="22.5" customHeight="1">
      <c r="A48" s="40">
        <v>23</v>
      </c>
      <c r="B48" s="66" t="s">
        <v>45</v>
      </c>
      <c r="C48" s="688">
        <v>717112</v>
      </c>
      <c r="D48" s="688"/>
      <c r="E48" s="573"/>
      <c r="F48" s="60"/>
      <c r="G48" s="60"/>
      <c r="H48" s="49" t="e">
        <f t="shared" si="0"/>
        <v>#DIV/0!</v>
      </c>
      <c r="I48" s="49" t="e">
        <f t="shared" si="1"/>
        <v>#DIV/0!</v>
      </c>
    </row>
    <row r="49" spans="1:9" ht="22.5" customHeight="1">
      <c r="A49" s="40">
        <v>24</v>
      </c>
      <c r="B49" s="66" t="s">
        <v>46</v>
      </c>
      <c r="C49" s="688">
        <v>717114</v>
      </c>
      <c r="D49" s="688"/>
      <c r="E49" s="573"/>
      <c r="F49" s="60"/>
      <c r="G49" s="60"/>
      <c r="H49" s="49" t="e">
        <f t="shared" si="0"/>
        <v>#DIV/0!</v>
      </c>
      <c r="I49" s="49" t="e">
        <f t="shared" si="1"/>
        <v>#DIV/0!</v>
      </c>
    </row>
    <row r="50" spans="1:9" ht="22.5" customHeight="1">
      <c r="A50" s="40">
        <v>25</v>
      </c>
      <c r="B50" s="66" t="s">
        <v>47</v>
      </c>
      <c r="C50" s="688">
        <v>717120</v>
      </c>
      <c r="D50" s="688"/>
      <c r="E50" s="573"/>
      <c r="F50" s="60"/>
      <c r="G50" s="60"/>
      <c r="H50" s="49" t="e">
        <f t="shared" si="0"/>
        <v>#DIV/0!</v>
      </c>
      <c r="I50" s="49" t="e">
        <f t="shared" si="1"/>
        <v>#DIV/0!</v>
      </c>
    </row>
    <row r="51" spans="1:9" ht="22.5" customHeight="1">
      <c r="A51" s="40">
        <v>26</v>
      </c>
      <c r="B51" s="66" t="s">
        <v>48</v>
      </c>
      <c r="C51" s="688">
        <v>717130</v>
      </c>
      <c r="D51" s="688"/>
      <c r="E51" s="573"/>
      <c r="F51" s="60"/>
      <c r="G51" s="60"/>
      <c r="H51" s="49" t="e">
        <f t="shared" si="0"/>
        <v>#DIV/0!</v>
      </c>
      <c r="I51" s="49" t="e">
        <f t="shared" si="1"/>
        <v>#DIV/0!</v>
      </c>
    </row>
    <row r="52" spans="1:9" s="56" customFormat="1" ht="22.5" customHeight="1">
      <c r="A52" s="40">
        <v>27</v>
      </c>
      <c r="B52" s="66" t="s">
        <v>49</v>
      </c>
      <c r="C52" s="688">
        <v>717140</v>
      </c>
      <c r="D52" s="688"/>
      <c r="E52" s="573"/>
      <c r="F52" s="55"/>
      <c r="G52" s="97"/>
      <c r="H52" s="49" t="e">
        <f t="shared" si="0"/>
        <v>#DIV/0!</v>
      </c>
      <c r="I52" s="49" t="e">
        <f t="shared" si="1"/>
        <v>#DIV/0!</v>
      </c>
    </row>
    <row r="53" spans="1:9" s="36" customFormat="1" ht="12">
      <c r="A53" s="40">
        <v>28</v>
      </c>
      <c r="B53" s="62" t="s">
        <v>50</v>
      </c>
      <c r="C53" s="685">
        <v>719000</v>
      </c>
      <c r="D53" s="685"/>
      <c r="E53" s="574">
        <f>E54</f>
        <v>0</v>
      </c>
      <c r="F53" s="55">
        <f>F54</f>
        <v>0</v>
      </c>
      <c r="G53" s="97">
        <f>G54</f>
        <v>0</v>
      </c>
      <c r="H53" s="49" t="e">
        <f t="shared" si="0"/>
        <v>#DIV/0!</v>
      </c>
      <c r="I53" s="49" t="e">
        <f t="shared" si="1"/>
        <v>#DIV/0!</v>
      </c>
    </row>
    <row r="54" spans="1:9">
      <c r="A54" s="40">
        <v>29</v>
      </c>
      <c r="B54" s="50" t="s">
        <v>51</v>
      </c>
      <c r="C54" s="686">
        <v>719100</v>
      </c>
      <c r="D54" s="686"/>
      <c r="E54" s="573"/>
      <c r="F54" s="60"/>
      <c r="G54" s="60"/>
      <c r="H54" s="49" t="e">
        <f t="shared" si="0"/>
        <v>#DIV/0!</v>
      </c>
      <c r="I54" s="49" t="e">
        <f t="shared" si="1"/>
        <v>#DIV/0!</v>
      </c>
    </row>
    <row r="55" spans="1:9" s="56" customFormat="1" ht="18.75" customHeight="1">
      <c r="A55" s="40">
        <v>30</v>
      </c>
      <c r="B55" s="68" t="s">
        <v>52</v>
      </c>
      <c r="C55" s="684">
        <v>720000</v>
      </c>
      <c r="D55" s="684"/>
      <c r="E55" s="69">
        <f>SUM(E56+E83+E125)</f>
        <v>5746844</v>
      </c>
      <c r="F55" s="69">
        <f>SUM(F56+F83+F125)</f>
        <v>529008</v>
      </c>
      <c r="G55" s="69">
        <f>SUM(G56+G83+G125)</f>
        <v>1012658</v>
      </c>
      <c r="H55" s="46">
        <f t="shared" si="0"/>
        <v>9.2051915799350043E-2</v>
      </c>
      <c r="I55" s="46">
        <f t="shared" si="1"/>
        <v>0.52239551753899149</v>
      </c>
    </row>
    <row r="56" spans="1:9" s="58" customFormat="1" ht="24.75" customHeight="1">
      <c r="A56" s="40">
        <v>31</v>
      </c>
      <c r="B56" s="70" t="s">
        <v>53</v>
      </c>
      <c r="C56" s="685">
        <v>721000</v>
      </c>
      <c r="D56" s="685"/>
      <c r="E56" s="574">
        <f>SUM(E57,E61,E62,E70,E78,E79,E80)</f>
        <v>0</v>
      </c>
      <c r="F56" s="55">
        <f>SUM(F57,F61,F62,F70,F78,F79,F80)</f>
        <v>0</v>
      </c>
      <c r="G56" s="97">
        <f>SUM(G57,G61,G62,G70,G78,G79,G80)</f>
        <v>0</v>
      </c>
      <c r="H56" s="49" t="e">
        <f t="shared" si="0"/>
        <v>#DIV/0!</v>
      </c>
      <c r="I56" s="49" t="e">
        <f t="shared" si="1"/>
        <v>#DIV/0!</v>
      </c>
    </row>
    <row r="57" spans="1:9" s="61" customFormat="1" ht="24">
      <c r="A57" s="40">
        <v>32</v>
      </c>
      <c r="B57" s="71" t="s">
        <v>54</v>
      </c>
      <c r="C57" s="686">
        <v>721100</v>
      </c>
      <c r="D57" s="686"/>
      <c r="E57" s="574">
        <f>SUM(E58:E60)</f>
        <v>0</v>
      </c>
      <c r="F57" s="55">
        <f>SUM(F58:F60)</f>
        <v>0</v>
      </c>
      <c r="G57" s="97">
        <f>SUM(G58:G60)</f>
        <v>0</v>
      </c>
      <c r="H57" s="49" t="e">
        <f t="shared" si="0"/>
        <v>#DIV/0!</v>
      </c>
      <c r="I57" s="49" t="e">
        <f t="shared" si="1"/>
        <v>#DIV/0!</v>
      </c>
    </row>
    <row r="58" spans="1:9" ht="15" customHeight="1">
      <c r="A58" s="40">
        <v>33</v>
      </c>
      <c r="B58" s="50" t="s">
        <v>55</v>
      </c>
      <c r="C58" s="687">
        <v>721110</v>
      </c>
      <c r="D58" s="687"/>
      <c r="E58" s="575"/>
      <c r="F58" s="72"/>
      <c r="G58" s="72"/>
      <c r="H58" s="49" t="e">
        <f t="shared" si="0"/>
        <v>#DIV/0!</v>
      </c>
      <c r="I58" s="49" t="e">
        <f t="shared" si="1"/>
        <v>#DIV/0!</v>
      </c>
    </row>
    <row r="59" spans="1:9">
      <c r="A59" s="40">
        <v>34</v>
      </c>
      <c r="B59" s="50" t="s">
        <v>56</v>
      </c>
      <c r="C59" s="687">
        <v>721120</v>
      </c>
      <c r="D59" s="687"/>
      <c r="E59" s="575"/>
      <c r="F59" s="72"/>
      <c r="G59" s="72"/>
      <c r="H59" s="49" t="e">
        <f t="shared" si="0"/>
        <v>#DIV/0!</v>
      </c>
      <c r="I59" s="49" t="e">
        <f t="shared" si="1"/>
        <v>#DIV/0!</v>
      </c>
    </row>
    <row r="60" spans="1:9" s="36" customFormat="1" ht="24">
      <c r="A60" s="40">
        <v>35</v>
      </c>
      <c r="B60" s="50" t="s">
        <v>57</v>
      </c>
      <c r="C60" s="40">
        <v>721190</v>
      </c>
      <c r="D60" s="73"/>
      <c r="E60" s="576"/>
      <c r="F60" s="55"/>
      <c r="G60" s="97"/>
      <c r="H60" s="49" t="e">
        <f t="shared" si="0"/>
        <v>#DIV/0!</v>
      </c>
      <c r="I60" s="49" t="e">
        <f t="shared" si="1"/>
        <v>#DIV/0!</v>
      </c>
    </row>
    <row r="61" spans="1:9">
      <c r="A61" s="40">
        <v>36</v>
      </c>
      <c r="B61" s="50" t="s">
        <v>58</v>
      </c>
      <c r="C61" s="40">
        <v>721200</v>
      </c>
      <c r="D61" s="75"/>
      <c r="E61" s="577">
        <v>0</v>
      </c>
      <c r="F61" s="60">
        <v>0</v>
      </c>
      <c r="G61" s="60">
        <v>0</v>
      </c>
      <c r="H61" s="49" t="e">
        <f>SUM(F61/E61)</f>
        <v>#DIV/0!</v>
      </c>
      <c r="I61" s="49" t="e">
        <f>SUM(F61/G61)</f>
        <v>#DIV/0!</v>
      </c>
    </row>
    <row r="62" spans="1:9" ht="24">
      <c r="A62" s="40">
        <v>37</v>
      </c>
      <c r="B62" s="71" t="s">
        <v>59</v>
      </c>
      <c r="C62" s="40">
        <v>721300</v>
      </c>
      <c r="D62" s="75"/>
      <c r="E62" s="574">
        <f>SUM(E63:E69)</f>
        <v>0</v>
      </c>
      <c r="F62" s="55">
        <f>SUM(F63:F69)</f>
        <v>0</v>
      </c>
      <c r="G62" s="97">
        <f>SUM(G63:G69)</f>
        <v>0</v>
      </c>
      <c r="H62" s="49" t="e">
        <f t="shared" si="0"/>
        <v>#DIV/0!</v>
      </c>
      <c r="I62" s="49" t="e">
        <f t="shared" si="1"/>
        <v>#DIV/0!</v>
      </c>
    </row>
    <row r="63" spans="1:9">
      <c r="A63" s="40">
        <v>38</v>
      </c>
      <c r="B63" s="50" t="s">
        <v>60</v>
      </c>
      <c r="C63" s="40">
        <v>721310</v>
      </c>
      <c r="D63" s="73"/>
      <c r="E63" s="577"/>
      <c r="F63" s="60"/>
      <c r="G63" s="60"/>
      <c r="H63" s="49" t="e">
        <f t="shared" si="0"/>
        <v>#DIV/0!</v>
      </c>
      <c r="I63" s="49" t="e">
        <f t="shared" si="1"/>
        <v>#DIV/0!</v>
      </c>
    </row>
    <row r="64" spans="1:9" ht="24">
      <c r="A64" s="40">
        <v>39</v>
      </c>
      <c r="B64" s="50" t="s">
        <v>61</v>
      </c>
      <c r="C64" s="40">
        <v>721320</v>
      </c>
      <c r="D64" s="73"/>
      <c r="E64" s="577">
        <v>0</v>
      </c>
      <c r="F64" s="60">
        <v>0</v>
      </c>
      <c r="G64" s="60">
        <v>0</v>
      </c>
      <c r="H64" s="49" t="e">
        <f t="shared" si="0"/>
        <v>#DIV/0!</v>
      </c>
      <c r="I64" s="49" t="e">
        <f t="shared" si="1"/>
        <v>#DIV/0!</v>
      </c>
    </row>
    <row r="65" spans="1:9" s="58" customFormat="1" ht="11.25" customHeight="1">
      <c r="A65" s="40">
        <v>40</v>
      </c>
      <c r="B65" s="50" t="s">
        <v>62</v>
      </c>
      <c r="C65" s="40">
        <v>721330</v>
      </c>
      <c r="D65" s="73"/>
      <c r="E65" s="577"/>
      <c r="F65" s="60"/>
      <c r="G65" s="60"/>
      <c r="H65" s="49" t="e">
        <f t="shared" si="0"/>
        <v>#DIV/0!</v>
      </c>
      <c r="I65" s="49" t="e">
        <f t="shared" si="1"/>
        <v>#DIV/0!</v>
      </c>
    </row>
    <row r="66" spans="1:9" ht="15" customHeight="1">
      <c r="A66" s="40">
        <v>41</v>
      </c>
      <c r="B66" s="50" t="s">
        <v>63</v>
      </c>
      <c r="C66" s="40">
        <v>721340</v>
      </c>
      <c r="D66" s="73"/>
      <c r="E66" s="573"/>
      <c r="F66" s="60"/>
      <c r="G66" s="60"/>
      <c r="H66" s="49" t="e">
        <f t="shared" si="0"/>
        <v>#DIV/0!</v>
      </c>
      <c r="I66" s="49" t="e">
        <f t="shared" si="1"/>
        <v>#DIV/0!</v>
      </c>
    </row>
    <row r="67" spans="1:9" s="36" customFormat="1" ht="24">
      <c r="A67" s="40">
        <v>42</v>
      </c>
      <c r="B67" s="78" t="s">
        <v>64</v>
      </c>
      <c r="C67" s="40">
        <v>721350</v>
      </c>
      <c r="D67" s="73"/>
      <c r="E67" s="573"/>
      <c r="F67" s="60"/>
      <c r="G67" s="60"/>
      <c r="H67" s="49" t="e">
        <f t="shared" si="0"/>
        <v>#DIV/0!</v>
      </c>
      <c r="I67" s="49" t="e">
        <f t="shared" si="1"/>
        <v>#DIV/0!</v>
      </c>
    </row>
    <row r="68" spans="1:9" ht="15" customHeight="1">
      <c r="A68" s="40">
        <v>43</v>
      </c>
      <c r="B68" s="50" t="s">
        <v>65</v>
      </c>
      <c r="C68" s="40">
        <v>721360</v>
      </c>
      <c r="D68" s="73"/>
      <c r="E68" s="573"/>
      <c r="F68" s="60"/>
      <c r="G68" s="60"/>
      <c r="H68" s="49" t="e">
        <f t="shared" si="0"/>
        <v>#DIV/0!</v>
      </c>
      <c r="I68" s="49" t="e">
        <f t="shared" si="1"/>
        <v>#DIV/0!</v>
      </c>
    </row>
    <row r="69" spans="1:9" s="56" customFormat="1" ht="12">
      <c r="A69" s="40">
        <v>44</v>
      </c>
      <c r="B69" s="50" t="s">
        <v>66</v>
      </c>
      <c r="C69" s="40">
        <v>721370</v>
      </c>
      <c r="D69" s="73"/>
      <c r="E69" s="573"/>
      <c r="F69" s="60"/>
      <c r="G69" s="60"/>
      <c r="H69" s="49" t="e">
        <f t="shared" si="0"/>
        <v>#DIV/0!</v>
      </c>
      <c r="I69" s="49" t="e">
        <f t="shared" si="1"/>
        <v>#DIV/0!</v>
      </c>
    </row>
    <row r="70" spans="1:9" s="36" customFormat="1" ht="24">
      <c r="A70" s="40">
        <v>45</v>
      </c>
      <c r="B70" s="71" t="s">
        <v>67</v>
      </c>
      <c r="C70" s="40">
        <v>721400</v>
      </c>
      <c r="D70" s="75"/>
      <c r="E70" s="574">
        <f>SUM(E71:E77)</f>
        <v>0</v>
      </c>
      <c r="F70" s="55">
        <f>SUM(F71:F77)</f>
        <v>0</v>
      </c>
      <c r="G70" s="97">
        <f>SUM(G71:G77)</f>
        <v>0</v>
      </c>
      <c r="H70" s="49" t="e">
        <f t="shared" si="0"/>
        <v>#DIV/0!</v>
      </c>
      <c r="I70" s="49" t="e">
        <f t="shared" si="1"/>
        <v>#DIV/0!</v>
      </c>
    </row>
    <row r="71" spans="1:9">
      <c r="A71" s="40">
        <v>46</v>
      </c>
      <c r="B71" s="50" t="s">
        <v>68</v>
      </c>
      <c r="C71" s="40">
        <v>721410</v>
      </c>
      <c r="D71" s="73"/>
      <c r="E71" s="573"/>
      <c r="F71" s="77"/>
      <c r="G71" s="77"/>
      <c r="H71" s="49" t="e">
        <f t="shared" si="0"/>
        <v>#DIV/0!</v>
      </c>
      <c r="I71" s="49" t="e">
        <f t="shared" si="1"/>
        <v>#DIV/0!</v>
      </c>
    </row>
    <row r="72" spans="1:9" ht="24">
      <c r="A72" s="40">
        <v>47</v>
      </c>
      <c r="B72" s="50" t="s">
        <v>69</v>
      </c>
      <c r="C72" s="40">
        <v>721420</v>
      </c>
      <c r="D72" s="73"/>
      <c r="E72" s="573"/>
      <c r="F72" s="77"/>
      <c r="G72" s="77"/>
      <c r="H72" s="49" t="e">
        <f t="shared" si="0"/>
        <v>#DIV/0!</v>
      </c>
      <c r="I72" s="49" t="e">
        <f t="shared" si="1"/>
        <v>#DIV/0!</v>
      </c>
    </row>
    <row r="73" spans="1:9" s="58" customFormat="1" ht="12">
      <c r="A73" s="40">
        <v>48</v>
      </c>
      <c r="B73" s="50" t="s">
        <v>70</v>
      </c>
      <c r="C73" s="40">
        <v>721430</v>
      </c>
      <c r="D73" s="73"/>
      <c r="E73" s="573"/>
      <c r="F73" s="77"/>
      <c r="G73" s="77"/>
      <c r="H73" s="49" t="e">
        <f t="shared" si="0"/>
        <v>#DIV/0!</v>
      </c>
      <c r="I73" s="49" t="e">
        <f t="shared" si="1"/>
        <v>#DIV/0!</v>
      </c>
    </row>
    <row r="74" spans="1:9" s="58" customFormat="1" ht="14.25" customHeight="1">
      <c r="A74" s="40">
        <v>49</v>
      </c>
      <c r="B74" s="50" t="s">
        <v>71</v>
      </c>
      <c r="C74" s="40">
        <v>721440</v>
      </c>
      <c r="D74" s="73"/>
      <c r="E74" s="573"/>
      <c r="F74" s="77"/>
      <c r="G74" s="77"/>
      <c r="H74" s="49" t="e">
        <f t="shared" si="0"/>
        <v>#DIV/0!</v>
      </c>
      <c r="I74" s="49" t="e">
        <f t="shared" si="1"/>
        <v>#DIV/0!</v>
      </c>
    </row>
    <row r="75" spans="1:9" s="36" customFormat="1" ht="24">
      <c r="A75" s="40">
        <v>50</v>
      </c>
      <c r="B75" s="50" t="s">
        <v>72</v>
      </c>
      <c r="C75" s="40">
        <v>721450</v>
      </c>
      <c r="D75" s="73"/>
      <c r="E75" s="573"/>
      <c r="F75" s="77"/>
      <c r="G75" s="77"/>
      <c r="H75" s="49" t="e">
        <f t="shared" si="0"/>
        <v>#DIV/0!</v>
      </c>
      <c r="I75" s="49" t="e">
        <f t="shared" si="1"/>
        <v>#DIV/0!</v>
      </c>
    </row>
    <row r="76" spans="1:9">
      <c r="A76" s="40">
        <v>51</v>
      </c>
      <c r="B76" s="50" t="s">
        <v>73</v>
      </c>
      <c r="C76" s="40">
        <v>721460</v>
      </c>
      <c r="D76" s="73"/>
      <c r="E76" s="573"/>
      <c r="F76" s="76"/>
      <c r="G76" s="87"/>
      <c r="H76" s="49" t="e">
        <f t="shared" si="0"/>
        <v>#DIV/0!</v>
      </c>
      <c r="I76" s="49" t="e">
        <f t="shared" si="1"/>
        <v>#DIV/0!</v>
      </c>
    </row>
    <row r="77" spans="1:9" ht="14.25" customHeight="1">
      <c r="A77" s="40">
        <v>52</v>
      </c>
      <c r="B77" s="50" t="s">
        <v>74</v>
      </c>
      <c r="C77" s="40">
        <v>721470</v>
      </c>
      <c r="D77" s="73"/>
      <c r="E77" s="577"/>
      <c r="F77" s="76"/>
      <c r="G77" s="87"/>
      <c r="H77" s="49" t="e">
        <f t="shared" si="0"/>
        <v>#DIV/0!</v>
      </c>
      <c r="I77" s="49" t="e">
        <f t="shared" si="1"/>
        <v>#DIV/0!</v>
      </c>
    </row>
    <row r="78" spans="1:9">
      <c r="A78" s="40">
        <v>53</v>
      </c>
      <c r="B78" s="50" t="s">
        <v>75</v>
      </c>
      <c r="C78" s="40">
        <v>721500</v>
      </c>
      <c r="D78" s="75"/>
      <c r="E78" s="577"/>
      <c r="F78" s="76"/>
      <c r="G78" s="87"/>
      <c r="H78" s="49" t="e">
        <f t="shared" si="0"/>
        <v>#DIV/0!</v>
      </c>
      <c r="I78" s="49" t="e">
        <f t="shared" si="1"/>
        <v>#DIV/0!</v>
      </c>
    </row>
    <row r="79" spans="1:9">
      <c r="A79" s="40">
        <v>54</v>
      </c>
      <c r="B79" s="66" t="s">
        <v>76</v>
      </c>
      <c r="C79" s="79">
        <v>721600</v>
      </c>
      <c r="D79" s="80"/>
      <c r="E79" s="577"/>
      <c r="F79" s="76"/>
      <c r="G79" s="87"/>
      <c r="H79" s="49" t="e">
        <f t="shared" si="0"/>
        <v>#DIV/0!</v>
      </c>
      <c r="I79" s="49" t="e">
        <f t="shared" si="1"/>
        <v>#DIV/0!</v>
      </c>
    </row>
    <row r="80" spans="1:9" ht="24.75" customHeight="1">
      <c r="A80" s="40">
        <v>55</v>
      </c>
      <c r="B80" s="66" t="s">
        <v>77</v>
      </c>
      <c r="C80" s="79">
        <v>721700</v>
      </c>
      <c r="D80" s="80"/>
      <c r="E80" s="574">
        <f>SUM(E81:E82)</f>
        <v>0</v>
      </c>
      <c r="F80" s="55">
        <f>SUM(F81:F82)</f>
        <v>0</v>
      </c>
      <c r="G80" s="97">
        <f>SUM(G81:G82)</f>
        <v>0</v>
      </c>
      <c r="H80" s="49" t="e">
        <f t="shared" si="0"/>
        <v>#DIV/0!</v>
      </c>
      <c r="I80" s="49" t="e">
        <f t="shared" si="1"/>
        <v>#DIV/0!</v>
      </c>
    </row>
    <row r="81" spans="1:9" s="56" customFormat="1" ht="12" customHeight="1">
      <c r="A81" s="40">
        <v>56</v>
      </c>
      <c r="B81" s="66" t="s">
        <v>78</v>
      </c>
      <c r="C81" s="79">
        <v>721711</v>
      </c>
      <c r="D81" s="80"/>
      <c r="E81" s="577"/>
      <c r="F81" s="76"/>
      <c r="G81" s="87"/>
      <c r="H81" s="49" t="e">
        <f t="shared" si="0"/>
        <v>#DIV/0!</v>
      </c>
      <c r="I81" s="49" t="e">
        <f t="shared" si="1"/>
        <v>#DIV/0!</v>
      </c>
    </row>
    <row r="82" spans="1:9" s="56" customFormat="1" ht="12" customHeight="1">
      <c r="A82" s="40">
        <v>57</v>
      </c>
      <c r="B82" s="66" t="s">
        <v>79</v>
      </c>
      <c r="C82" s="79">
        <v>721712</v>
      </c>
      <c r="D82" s="80"/>
      <c r="E82" s="577"/>
      <c r="F82" s="76"/>
      <c r="G82" s="87"/>
      <c r="H82" s="49" t="e">
        <f t="shared" si="0"/>
        <v>#DIV/0!</v>
      </c>
      <c r="I82" s="49" t="e">
        <f t="shared" si="1"/>
        <v>#DIV/0!</v>
      </c>
    </row>
    <row r="83" spans="1:9" s="58" customFormat="1" ht="24">
      <c r="A83" s="40">
        <v>58</v>
      </c>
      <c r="B83" s="63" t="s">
        <v>80</v>
      </c>
      <c r="C83" s="81">
        <v>722000</v>
      </c>
      <c r="D83" s="75"/>
      <c r="E83" s="574">
        <f>SUM(E84+E88+E92+E95+E103+E113+E117)</f>
        <v>5746844</v>
      </c>
      <c r="F83" s="55">
        <f>SUM(F84+F88+F92+F95+F103+F113+F117)</f>
        <v>529008</v>
      </c>
      <c r="G83" s="97">
        <f>SUM(G84+G88+G92+G95+G103+G113+G117)</f>
        <v>1012658</v>
      </c>
      <c r="H83" s="49">
        <f t="shared" si="0"/>
        <v>9.2051915799350043E-2</v>
      </c>
      <c r="I83" s="49">
        <f t="shared" si="1"/>
        <v>0.52239551753899149</v>
      </c>
    </row>
    <row r="84" spans="1:9" s="36" customFormat="1" ht="12">
      <c r="A84" s="40">
        <v>59</v>
      </c>
      <c r="B84" s="50" t="s">
        <v>81</v>
      </c>
      <c r="C84" s="40">
        <v>722100</v>
      </c>
      <c r="D84" s="75"/>
      <c r="E84" s="574">
        <f>SUM(E85:E87)</f>
        <v>0</v>
      </c>
      <c r="F84" s="55">
        <f>SUM(F85:F87)</f>
        <v>0</v>
      </c>
      <c r="G84" s="97">
        <f>SUM(G85:G87)</f>
        <v>0</v>
      </c>
      <c r="H84" s="49" t="e">
        <f t="shared" si="0"/>
        <v>#DIV/0!</v>
      </c>
      <c r="I84" s="49" t="e">
        <f t="shared" si="1"/>
        <v>#DIV/0!</v>
      </c>
    </row>
    <row r="85" spans="1:9">
      <c r="A85" s="40">
        <v>60</v>
      </c>
      <c r="B85" s="50" t="s">
        <v>82</v>
      </c>
      <c r="C85" s="40">
        <v>722110</v>
      </c>
      <c r="D85" s="73"/>
      <c r="E85" s="577"/>
      <c r="F85" s="76"/>
      <c r="G85" s="87"/>
      <c r="H85" s="49" t="e">
        <f t="shared" si="0"/>
        <v>#DIV/0!</v>
      </c>
      <c r="I85" s="49" t="e">
        <f t="shared" si="1"/>
        <v>#DIV/0!</v>
      </c>
    </row>
    <row r="86" spans="1:9" s="58" customFormat="1" ht="12">
      <c r="A86" s="40">
        <v>61</v>
      </c>
      <c r="B86" s="50" t="s">
        <v>83</v>
      </c>
      <c r="C86" s="40">
        <v>722120</v>
      </c>
      <c r="D86" s="73"/>
      <c r="E86" s="577"/>
      <c r="F86" s="76"/>
      <c r="G86" s="87"/>
      <c r="H86" s="49" t="e">
        <f t="shared" si="0"/>
        <v>#DIV/0!</v>
      </c>
      <c r="I86" s="49" t="e">
        <f t="shared" si="1"/>
        <v>#DIV/0!</v>
      </c>
    </row>
    <row r="87" spans="1:9" s="36" customFormat="1" ht="12.75" customHeight="1">
      <c r="A87" s="40">
        <v>62</v>
      </c>
      <c r="B87" s="50" t="s">
        <v>84</v>
      </c>
      <c r="C87" s="40">
        <v>722130</v>
      </c>
      <c r="D87" s="73"/>
      <c r="E87" s="577"/>
      <c r="F87" s="76"/>
      <c r="G87" s="87"/>
      <c r="H87" s="49" t="e">
        <f t="shared" si="0"/>
        <v>#DIV/0!</v>
      </c>
      <c r="I87" s="49" t="e">
        <f t="shared" si="1"/>
        <v>#DIV/0!</v>
      </c>
    </row>
    <row r="88" spans="1:9">
      <c r="A88" s="40">
        <v>63</v>
      </c>
      <c r="B88" s="50" t="s">
        <v>85</v>
      </c>
      <c r="C88" s="40">
        <v>722200</v>
      </c>
      <c r="D88" s="75"/>
      <c r="E88" s="574">
        <f>SUM(E89:E91)</f>
        <v>0</v>
      </c>
      <c r="F88" s="55">
        <f>SUM(F89:F91)</f>
        <v>0</v>
      </c>
      <c r="G88" s="97">
        <f>SUM(G89:G91)</f>
        <v>0</v>
      </c>
      <c r="H88" s="49" t="e">
        <f t="shared" si="0"/>
        <v>#DIV/0!</v>
      </c>
      <c r="I88" s="49" t="e">
        <f t="shared" si="1"/>
        <v>#DIV/0!</v>
      </c>
    </row>
    <row r="89" spans="1:9">
      <c r="A89" s="40">
        <v>64</v>
      </c>
      <c r="B89" s="50" t="s">
        <v>86</v>
      </c>
      <c r="C89" s="40">
        <v>722210</v>
      </c>
      <c r="D89" s="73"/>
      <c r="E89" s="577"/>
      <c r="F89" s="76"/>
      <c r="G89" s="87"/>
      <c r="H89" s="49" t="e">
        <f t="shared" si="0"/>
        <v>#DIV/0!</v>
      </c>
      <c r="I89" s="49" t="e">
        <f t="shared" si="1"/>
        <v>#DIV/0!</v>
      </c>
    </row>
    <row r="90" spans="1:9" s="58" customFormat="1" ht="12">
      <c r="A90" s="40">
        <v>65</v>
      </c>
      <c r="B90" s="50" t="s">
        <v>87</v>
      </c>
      <c r="C90" s="40">
        <v>722220</v>
      </c>
      <c r="D90" s="73"/>
      <c r="E90" s="577"/>
      <c r="F90" s="76"/>
      <c r="G90" s="87"/>
      <c r="H90" s="49" t="e">
        <f t="shared" ref="H90:H153" si="2">SUM(F90/E90)</f>
        <v>#DIV/0!</v>
      </c>
      <c r="I90" s="49" t="e">
        <f t="shared" ref="I90:I153" si="3">SUM(F90/G90)</f>
        <v>#DIV/0!</v>
      </c>
    </row>
    <row r="91" spans="1:9" s="36" customFormat="1" ht="12">
      <c r="A91" s="40">
        <v>66</v>
      </c>
      <c r="B91" s="50" t="s">
        <v>88</v>
      </c>
      <c r="C91" s="40">
        <v>722230</v>
      </c>
      <c r="D91" s="73"/>
      <c r="E91" s="577"/>
      <c r="F91" s="76"/>
      <c r="G91" s="87"/>
      <c r="H91" s="49" t="e">
        <f t="shared" si="2"/>
        <v>#DIV/0!</v>
      </c>
      <c r="I91" s="49" t="e">
        <f t="shared" si="3"/>
        <v>#DIV/0!</v>
      </c>
    </row>
    <row r="92" spans="1:9">
      <c r="A92" s="40">
        <v>67</v>
      </c>
      <c r="B92" s="50" t="s">
        <v>89</v>
      </c>
      <c r="C92" s="40">
        <v>722300</v>
      </c>
      <c r="D92" s="75"/>
      <c r="E92" s="574">
        <f>SUM(E93:E94)</f>
        <v>0</v>
      </c>
      <c r="F92" s="55">
        <f>SUM(F93:F94)</f>
        <v>0</v>
      </c>
      <c r="G92" s="97">
        <f>SUM(G93:G94)</f>
        <v>0</v>
      </c>
      <c r="H92" s="49" t="e">
        <f t="shared" si="2"/>
        <v>#DIV/0!</v>
      </c>
      <c r="I92" s="49" t="e">
        <f t="shared" si="3"/>
        <v>#DIV/0!</v>
      </c>
    </row>
    <row r="93" spans="1:9" s="58" customFormat="1" ht="12">
      <c r="A93" s="40">
        <v>68</v>
      </c>
      <c r="B93" s="50" t="s">
        <v>90</v>
      </c>
      <c r="C93" s="40">
        <v>722310</v>
      </c>
      <c r="D93" s="73"/>
      <c r="E93" s="577"/>
      <c r="F93" s="76"/>
      <c r="G93" s="87"/>
      <c r="H93" s="49" t="e">
        <f t="shared" si="2"/>
        <v>#DIV/0!</v>
      </c>
      <c r="I93" s="49" t="e">
        <f t="shared" si="3"/>
        <v>#DIV/0!</v>
      </c>
    </row>
    <row r="94" spans="1:9" s="36" customFormat="1" ht="12">
      <c r="A94" s="40">
        <v>69</v>
      </c>
      <c r="B94" s="50" t="s">
        <v>91</v>
      </c>
      <c r="C94" s="40">
        <v>722320</v>
      </c>
      <c r="D94" s="73"/>
      <c r="E94" s="577"/>
      <c r="F94" s="76"/>
      <c r="G94" s="87"/>
      <c r="H94" s="49" t="e">
        <f t="shared" si="2"/>
        <v>#DIV/0!</v>
      </c>
      <c r="I94" s="49" t="e">
        <f t="shared" si="3"/>
        <v>#DIV/0!</v>
      </c>
    </row>
    <row r="95" spans="1:9" ht="12.75" customHeight="1">
      <c r="A95" s="40">
        <v>70</v>
      </c>
      <c r="B95" s="71" t="s">
        <v>92</v>
      </c>
      <c r="C95" s="40">
        <v>722400</v>
      </c>
      <c r="D95" s="75"/>
      <c r="E95" s="570">
        <f>SUM(E96:E102)</f>
        <v>4667782</v>
      </c>
      <c r="F95" s="54">
        <f>SUM(F96:F102)</f>
        <v>350932</v>
      </c>
      <c r="G95" s="54">
        <f>SUM(G96:G102)</f>
        <v>348320</v>
      </c>
      <c r="H95" s="49">
        <f t="shared" si="2"/>
        <v>7.5181745848456508E-2</v>
      </c>
      <c r="I95" s="49">
        <f t="shared" si="3"/>
        <v>1.0074988516306844</v>
      </c>
    </row>
    <row r="96" spans="1:9">
      <c r="A96" s="40">
        <v>71</v>
      </c>
      <c r="B96" s="50" t="s">
        <v>93</v>
      </c>
      <c r="C96" s="40">
        <v>722410</v>
      </c>
      <c r="D96" s="73"/>
      <c r="E96" s="577"/>
      <c r="F96" s="76"/>
      <c r="G96" s="87"/>
      <c r="H96" s="49" t="e">
        <f t="shared" si="2"/>
        <v>#DIV/0!</v>
      </c>
      <c r="I96" s="49" t="e">
        <f t="shared" si="3"/>
        <v>#DIV/0!</v>
      </c>
    </row>
    <row r="97" spans="1:9">
      <c r="A97" s="40">
        <v>72</v>
      </c>
      <c r="B97" s="50" t="s">
        <v>94</v>
      </c>
      <c r="C97" s="40">
        <v>722420</v>
      </c>
      <c r="D97" s="73"/>
      <c r="E97" s="87">
        <v>4667782</v>
      </c>
      <c r="F97" s="76">
        <v>350932</v>
      </c>
      <c r="G97" s="87">
        <v>348320</v>
      </c>
      <c r="H97" s="49">
        <f t="shared" si="2"/>
        <v>7.5181745848456508E-2</v>
      </c>
      <c r="I97" s="49">
        <f t="shared" si="3"/>
        <v>1.0074988516306844</v>
      </c>
    </row>
    <row r="98" spans="1:9">
      <c r="A98" s="40">
        <v>73</v>
      </c>
      <c r="B98" s="50" t="s">
        <v>95</v>
      </c>
      <c r="C98" s="40">
        <v>722430</v>
      </c>
      <c r="D98" s="73"/>
      <c r="E98" s="577"/>
      <c r="F98" s="76"/>
      <c r="G98" s="87"/>
      <c r="H98" s="49" t="e">
        <f t="shared" si="2"/>
        <v>#DIV/0!</v>
      </c>
      <c r="I98" s="49" t="e">
        <f t="shared" si="3"/>
        <v>#DIV/0!</v>
      </c>
    </row>
    <row r="99" spans="1:9">
      <c r="A99" s="40">
        <v>74</v>
      </c>
      <c r="B99" s="66" t="s">
        <v>96</v>
      </c>
      <c r="C99" s="82">
        <v>722440</v>
      </c>
      <c r="D99" s="80"/>
      <c r="E99" s="577"/>
      <c r="F99" s="76"/>
      <c r="G99" s="87"/>
      <c r="H99" s="49" t="e">
        <f t="shared" si="2"/>
        <v>#DIV/0!</v>
      </c>
      <c r="I99" s="49" t="e">
        <f t="shared" si="3"/>
        <v>#DIV/0!</v>
      </c>
    </row>
    <row r="100" spans="1:9">
      <c r="A100" s="40">
        <v>75</v>
      </c>
      <c r="B100" s="66" t="s">
        <v>97</v>
      </c>
      <c r="C100" s="79">
        <v>722450</v>
      </c>
      <c r="D100" s="80"/>
      <c r="E100" s="577"/>
      <c r="F100" s="83"/>
      <c r="G100" s="83"/>
      <c r="H100" s="49" t="e">
        <f t="shared" si="2"/>
        <v>#DIV/0!</v>
      </c>
      <c r="I100" s="49" t="e">
        <f t="shared" si="3"/>
        <v>#DIV/0!</v>
      </c>
    </row>
    <row r="101" spans="1:9" ht="15" customHeight="1">
      <c r="A101" s="40">
        <v>76</v>
      </c>
      <c r="B101" s="66" t="s">
        <v>98</v>
      </c>
      <c r="C101" s="84">
        <v>722460</v>
      </c>
      <c r="D101" s="80"/>
      <c r="E101" s="577"/>
      <c r="F101" s="76"/>
      <c r="G101" s="87"/>
      <c r="H101" s="49" t="e">
        <f t="shared" si="2"/>
        <v>#DIV/0!</v>
      </c>
      <c r="I101" s="49" t="e">
        <f t="shared" si="3"/>
        <v>#DIV/0!</v>
      </c>
    </row>
    <row r="102" spans="1:9" s="89" customFormat="1" ht="27" customHeight="1">
      <c r="A102" s="40">
        <v>77</v>
      </c>
      <c r="B102" s="71" t="s">
        <v>99</v>
      </c>
      <c r="C102" s="85">
        <v>722470</v>
      </c>
      <c r="D102" s="86"/>
      <c r="E102" s="577"/>
      <c r="F102" s="87"/>
      <c r="G102" s="87"/>
      <c r="H102" s="88" t="e">
        <f t="shared" si="2"/>
        <v>#DIV/0!</v>
      </c>
      <c r="I102" s="88" t="e">
        <f t="shared" si="3"/>
        <v>#DIV/0!</v>
      </c>
    </row>
    <row r="103" spans="1:9" s="36" customFormat="1" ht="24.75" customHeight="1">
      <c r="A103" s="40">
        <v>78</v>
      </c>
      <c r="B103" s="71" t="s">
        <v>100</v>
      </c>
      <c r="C103" s="40">
        <v>722500</v>
      </c>
      <c r="D103" s="75"/>
      <c r="E103" s="576">
        <f>SUM(E104:E112)</f>
        <v>0</v>
      </c>
      <c r="F103" s="90">
        <f>SUM(F104:F112)</f>
        <v>0</v>
      </c>
      <c r="G103" s="90">
        <f>SUM(G104:G112)</f>
        <v>0</v>
      </c>
      <c r="H103" s="49" t="e">
        <f t="shared" si="2"/>
        <v>#DIV/0!</v>
      </c>
      <c r="I103" s="49" t="e">
        <f t="shared" si="3"/>
        <v>#DIV/0!</v>
      </c>
    </row>
    <row r="104" spans="1:9" ht="24">
      <c r="A104" s="40">
        <v>79</v>
      </c>
      <c r="B104" s="66" t="s">
        <v>101</v>
      </c>
      <c r="C104" s="40">
        <v>722510</v>
      </c>
      <c r="D104" s="73"/>
      <c r="E104" s="577"/>
      <c r="F104" s="76"/>
      <c r="G104" s="87"/>
      <c r="H104" s="49" t="e">
        <f t="shared" si="2"/>
        <v>#DIV/0!</v>
      </c>
      <c r="I104" s="49" t="e">
        <f t="shared" si="3"/>
        <v>#DIV/0!</v>
      </c>
    </row>
    <row r="105" spans="1:9">
      <c r="A105" s="40">
        <v>80</v>
      </c>
      <c r="B105" s="66" t="s">
        <v>102</v>
      </c>
      <c r="C105" s="40">
        <v>722520</v>
      </c>
      <c r="D105" s="73"/>
      <c r="E105" s="577"/>
      <c r="F105" s="76"/>
      <c r="G105" s="87"/>
      <c r="H105" s="49" t="e">
        <f t="shared" si="2"/>
        <v>#DIV/0!</v>
      </c>
      <c r="I105" s="49" t="e">
        <f t="shared" si="3"/>
        <v>#DIV/0!</v>
      </c>
    </row>
    <row r="106" spans="1:9">
      <c r="A106" s="40">
        <v>81</v>
      </c>
      <c r="B106" s="50" t="s">
        <v>103</v>
      </c>
      <c r="C106" s="40">
        <v>722530</v>
      </c>
      <c r="D106" s="73"/>
      <c r="E106" s="577"/>
      <c r="F106" s="76"/>
      <c r="G106" s="87"/>
      <c r="H106" s="49" t="e">
        <f t="shared" si="2"/>
        <v>#DIV/0!</v>
      </c>
      <c r="I106" s="49" t="e">
        <f t="shared" si="3"/>
        <v>#DIV/0!</v>
      </c>
    </row>
    <row r="107" spans="1:9" ht="12.75" customHeight="1">
      <c r="A107" s="40">
        <v>82</v>
      </c>
      <c r="B107" s="66" t="s">
        <v>104</v>
      </c>
      <c r="C107" s="79">
        <v>722540</v>
      </c>
      <c r="D107" s="80"/>
      <c r="E107" s="577"/>
      <c r="F107" s="76"/>
      <c r="G107" s="87"/>
      <c r="H107" s="49" t="e">
        <f t="shared" si="2"/>
        <v>#DIV/0!</v>
      </c>
      <c r="I107" s="49" t="e">
        <f t="shared" si="3"/>
        <v>#DIV/0!</v>
      </c>
    </row>
    <row r="108" spans="1:9" ht="13.5" customHeight="1">
      <c r="A108" s="40">
        <v>83</v>
      </c>
      <c r="B108" s="66" t="s">
        <v>105</v>
      </c>
      <c r="C108" s="67">
        <v>722550</v>
      </c>
      <c r="D108" s="80"/>
      <c r="E108" s="577"/>
      <c r="F108" s="76"/>
      <c r="G108" s="87"/>
      <c r="H108" s="49" t="e">
        <f t="shared" si="2"/>
        <v>#DIV/0!</v>
      </c>
      <c r="I108" s="49" t="e">
        <f t="shared" si="3"/>
        <v>#DIV/0!</v>
      </c>
    </row>
    <row r="109" spans="1:9">
      <c r="A109" s="40">
        <v>84</v>
      </c>
      <c r="B109" s="66" t="s">
        <v>106</v>
      </c>
      <c r="C109" s="79">
        <v>722560</v>
      </c>
      <c r="D109" s="80"/>
      <c r="E109" s="577"/>
      <c r="F109" s="76"/>
      <c r="G109" s="87"/>
      <c r="H109" s="49" t="e">
        <f t="shared" si="2"/>
        <v>#DIV/0!</v>
      </c>
      <c r="I109" s="49" t="e">
        <f t="shared" si="3"/>
        <v>#DIV/0!</v>
      </c>
    </row>
    <row r="110" spans="1:9" ht="24">
      <c r="A110" s="40">
        <v>85</v>
      </c>
      <c r="B110" s="66" t="s">
        <v>107</v>
      </c>
      <c r="C110" s="79">
        <v>722570</v>
      </c>
      <c r="D110" s="80"/>
      <c r="E110" s="577"/>
      <c r="F110" s="76"/>
      <c r="G110" s="87"/>
      <c r="H110" s="49" t="e">
        <f t="shared" si="2"/>
        <v>#DIV/0!</v>
      </c>
      <c r="I110" s="49" t="e">
        <f t="shared" si="3"/>
        <v>#DIV/0!</v>
      </c>
    </row>
    <row r="111" spans="1:9">
      <c r="A111" s="40">
        <v>86</v>
      </c>
      <c r="B111" s="66" t="s">
        <v>108</v>
      </c>
      <c r="C111" s="79">
        <v>722580</v>
      </c>
      <c r="D111" s="80"/>
      <c r="E111" s="577"/>
      <c r="F111" s="76"/>
      <c r="G111" s="87"/>
      <c r="H111" s="49" t="e">
        <f t="shared" si="2"/>
        <v>#DIV/0!</v>
      </c>
      <c r="I111" s="49" t="e">
        <f t="shared" si="3"/>
        <v>#DIV/0!</v>
      </c>
    </row>
    <row r="112" spans="1:9">
      <c r="A112" s="40">
        <v>87</v>
      </c>
      <c r="B112" s="50" t="s">
        <v>96</v>
      </c>
      <c r="C112" s="40">
        <v>722590</v>
      </c>
      <c r="D112" s="73"/>
      <c r="E112" s="577"/>
      <c r="F112" s="76"/>
      <c r="G112" s="87"/>
      <c r="H112" s="49" t="e">
        <f t="shared" si="2"/>
        <v>#DIV/0!</v>
      </c>
      <c r="I112" s="49" t="e">
        <f t="shared" si="3"/>
        <v>#DIV/0!</v>
      </c>
    </row>
    <row r="113" spans="1:9" ht="24.75" customHeight="1">
      <c r="A113" s="40">
        <v>88</v>
      </c>
      <c r="B113" s="71" t="s">
        <v>109</v>
      </c>
      <c r="C113" s="91">
        <v>722600</v>
      </c>
      <c r="D113" s="75"/>
      <c r="E113" s="576">
        <f>SUM(E114:E116)</f>
        <v>1079062</v>
      </c>
      <c r="F113" s="74">
        <f>SUM(F114:F116)</f>
        <v>178076</v>
      </c>
      <c r="G113" s="74">
        <f>SUM(G114:G116)</f>
        <v>664338</v>
      </c>
      <c r="H113" s="49">
        <f t="shared" si="2"/>
        <v>0.16502851550698663</v>
      </c>
      <c r="I113" s="49">
        <f t="shared" si="3"/>
        <v>0.26805029969684108</v>
      </c>
    </row>
    <row r="114" spans="1:9">
      <c r="A114" s="40">
        <v>89</v>
      </c>
      <c r="B114" s="50" t="s">
        <v>110</v>
      </c>
      <c r="C114" s="40">
        <v>722610</v>
      </c>
      <c r="D114" s="73"/>
      <c r="E114" s="577"/>
      <c r="F114" s="76"/>
      <c r="G114" s="87"/>
      <c r="H114" s="49" t="e">
        <f t="shared" si="2"/>
        <v>#DIV/0!</v>
      </c>
      <c r="I114" s="49" t="e">
        <f t="shared" si="3"/>
        <v>#DIV/0!</v>
      </c>
    </row>
    <row r="115" spans="1:9" ht="14.25" customHeight="1">
      <c r="A115" s="40">
        <v>90</v>
      </c>
      <c r="B115" s="50" t="s">
        <v>111</v>
      </c>
      <c r="C115" s="40">
        <v>722620</v>
      </c>
      <c r="D115" s="73"/>
      <c r="E115" s="577"/>
      <c r="F115" s="76"/>
      <c r="G115" s="87"/>
      <c r="H115" s="49" t="e">
        <f t="shared" si="2"/>
        <v>#DIV/0!</v>
      </c>
      <c r="I115" s="49" t="e">
        <f t="shared" si="3"/>
        <v>#DIV/0!</v>
      </c>
    </row>
    <row r="116" spans="1:9">
      <c r="A116" s="40">
        <v>91</v>
      </c>
      <c r="B116" s="50" t="s">
        <v>112</v>
      </c>
      <c r="C116" s="40">
        <v>722630</v>
      </c>
      <c r="D116" s="73"/>
      <c r="E116" s="60">
        <v>1079062</v>
      </c>
      <c r="F116" s="60">
        <v>178076</v>
      </c>
      <c r="G116" s="60">
        <v>664338</v>
      </c>
      <c r="H116" s="49">
        <f t="shared" si="2"/>
        <v>0.16502851550698663</v>
      </c>
      <c r="I116" s="49">
        <f t="shared" si="3"/>
        <v>0.26805029969684108</v>
      </c>
    </row>
    <row r="117" spans="1:9">
      <c r="A117" s="40">
        <v>92</v>
      </c>
      <c r="B117" s="92" t="s">
        <v>113</v>
      </c>
      <c r="C117" s="93">
        <v>722700</v>
      </c>
      <c r="D117" s="80"/>
      <c r="E117" s="576">
        <f>SUM(E118:E124)</f>
        <v>0</v>
      </c>
      <c r="F117" s="74">
        <f>SUM(F118:F124)</f>
        <v>0</v>
      </c>
      <c r="G117" s="74">
        <f>SUM(G118:G124)</f>
        <v>0</v>
      </c>
      <c r="H117" s="49" t="e">
        <f t="shared" si="2"/>
        <v>#DIV/0!</v>
      </c>
      <c r="I117" s="49" t="e">
        <f t="shared" si="3"/>
        <v>#DIV/0!</v>
      </c>
    </row>
    <row r="118" spans="1:9">
      <c r="A118" s="40">
        <v>93</v>
      </c>
      <c r="B118" s="94" t="s">
        <v>114</v>
      </c>
      <c r="C118" s="93">
        <v>722710</v>
      </c>
      <c r="D118" s="80"/>
      <c r="E118" s="573"/>
      <c r="F118" s="60"/>
      <c r="G118" s="60"/>
      <c r="H118" s="49" t="e">
        <f t="shared" si="2"/>
        <v>#DIV/0!</v>
      </c>
      <c r="I118" s="49" t="e">
        <f t="shared" si="3"/>
        <v>#DIV/0!</v>
      </c>
    </row>
    <row r="119" spans="1:9">
      <c r="A119" s="40">
        <v>94</v>
      </c>
      <c r="B119" s="94" t="s">
        <v>115</v>
      </c>
      <c r="C119" s="93">
        <v>722720</v>
      </c>
      <c r="D119" s="80"/>
      <c r="E119" s="573"/>
      <c r="F119" s="60"/>
      <c r="G119" s="60"/>
      <c r="H119" s="49" t="e">
        <f t="shared" si="2"/>
        <v>#DIV/0!</v>
      </c>
      <c r="I119" s="49" t="e">
        <f t="shared" si="3"/>
        <v>#DIV/0!</v>
      </c>
    </row>
    <row r="120" spans="1:9" ht="24">
      <c r="A120" s="40">
        <v>95</v>
      </c>
      <c r="B120" s="94" t="s">
        <v>116</v>
      </c>
      <c r="C120" s="93">
        <v>722730</v>
      </c>
      <c r="D120" s="80"/>
      <c r="E120" s="573"/>
      <c r="F120" s="60"/>
      <c r="G120" s="60"/>
      <c r="H120" s="49" t="e">
        <f t="shared" si="2"/>
        <v>#DIV/0!</v>
      </c>
      <c r="I120" s="49" t="e">
        <f t="shared" si="3"/>
        <v>#DIV/0!</v>
      </c>
    </row>
    <row r="121" spans="1:9">
      <c r="A121" s="40">
        <v>96</v>
      </c>
      <c r="B121" s="94" t="s">
        <v>117</v>
      </c>
      <c r="C121" s="93">
        <v>722740</v>
      </c>
      <c r="D121" s="80"/>
      <c r="E121" s="573"/>
      <c r="F121" s="60"/>
      <c r="G121" s="60"/>
      <c r="H121" s="49" t="e">
        <f t="shared" si="2"/>
        <v>#DIV/0!</v>
      </c>
      <c r="I121" s="49" t="e">
        <f t="shared" si="3"/>
        <v>#DIV/0!</v>
      </c>
    </row>
    <row r="122" spans="1:9" ht="12" customHeight="1">
      <c r="A122" s="40">
        <v>97</v>
      </c>
      <c r="B122" s="94" t="s">
        <v>118</v>
      </c>
      <c r="C122" s="93">
        <v>722750</v>
      </c>
      <c r="D122" s="80"/>
      <c r="E122" s="573"/>
      <c r="F122" s="60"/>
      <c r="G122" s="60"/>
      <c r="H122" s="49" t="e">
        <f t="shared" si="2"/>
        <v>#DIV/0!</v>
      </c>
      <c r="I122" s="49" t="e">
        <f t="shared" si="3"/>
        <v>#DIV/0!</v>
      </c>
    </row>
    <row r="123" spans="1:9">
      <c r="A123" s="40">
        <v>98</v>
      </c>
      <c r="B123" s="94" t="s">
        <v>119</v>
      </c>
      <c r="C123" s="93">
        <v>722760</v>
      </c>
      <c r="D123" s="80"/>
      <c r="E123" s="573"/>
      <c r="F123" s="60"/>
      <c r="G123" s="60"/>
      <c r="H123" s="49" t="e">
        <f t="shared" si="2"/>
        <v>#DIV/0!</v>
      </c>
      <c r="I123" s="49" t="e">
        <f t="shared" si="3"/>
        <v>#DIV/0!</v>
      </c>
    </row>
    <row r="124" spans="1:9">
      <c r="A124" s="40">
        <v>99</v>
      </c>
      <c r="B124" s="94" t="s">
        <v>120</v>
      </c>
      <c r="C124" s="93">
        <v>722790</v>
      </c>
      <c r="D124" s="80"/>
      <c r="E124" s="573">
        <v>0</v>
      </c>
      <c r="F124" s="60">
        <v>0</v>
      </c>
      <c r="G124" s="60">
        <v>0</v>
      </c>
      <c r="H124" s="49" t="e">
        <f t="shared" si="2"/>
        <v>#DIV/0!</v>
      </c>
      <c r="I124" s="49" t="e">
        <f t="shared" si="3"/>
        <v>#DIV/0!</v>
      </c>
    </row>
    <row r="125" spans="1:9" s="58" customFormat="1" ht="12">
      <c r="A125" s="40">
        <v>100</v>
      </c>
      <c r="B125" s="63" t="s">
        <v>121</v>
      </c>
      <c r="C125" s="37">
        <v>723000</v>
      </c>
      <c r="D125" s="75"/>
      <c r="E125" s="574">
        <f>SUM(E126)</f>
        <v>0</v>
      </c>
      <c r="F125" s="55">
        <f>SUM(F126)</f>
        <v>0</v>
      </c>
      <c r="G125" s="97">
        <f>SUM(G126)</f>
        <v>0</v>
      </c>
      <c r="H125" s="49" t="e">
        <f t="shared" si="2"/>
        <v>#DIV/0!</v>
      </c>
      <c r="I125" s="49" t="e">
        <f t="shared" si="3"/>
        <v>#DIV/0!</v>
      </c>
    </row>
    <row r="126" spans="1:9" s="36" customFormat="1" ht="12">
      <c r="A126" s="40">
        <v>101</v>
      </c>
      <c r="B126" s="71" t="s">
        <v>122</v>
      </c>
      <c r="C126" s="40">
        <v>723100</v>
      </c>
      <c r="D126" s="75"/>
      <c r="E126" s="574">
        <f>SUM(E127:E130)</f>
        <v>0</v>
      </c>
      <c r="F126" s="55">
        <f>SUM(F127:F130)</f>
        <v>0</v>
      </c>
      <c r="G126" s="97">
        <f>SUM(G127:G130)</f>
        <v>0</v>
      </c>
      <c r="H126" s="49" t="e">
        <f t="shared" si="2"/>
        <v>#DIV/0!</v>
      </c>
      <c r="I126" s="49" t="e">
        <f t="shared" si="3"/>
        <v>#DIV/0!</v>
      </c>
    </row>
    <row r="127" spans="1:9">
      <c r="A127" s="40">
        <v>102</v>
      </c>
      <c r="B127" s="50" t="s">
        <v>123</v>
      </c>
      <c r="C127" s="40">
        <v>723110</v>
      </c>
      <c r="D127" s="73"/>
      <c r="E127" s="573"/>
      <c r="F127" s="60"/>
      <c r="G127" s="60"/>
      <c r="H127" s="49" t="e">
        <f t="shared" si="2"/>
        <v>#DIV/0!</v>
      </c>
      <c r="I127" s="49" t="e">
        <f t="shared" si="3"/>
        <v>#DIV/0!</v>
      </c>
    </row>
    <row r="128" spans="1:9">
      <c r="A128" s="40">
        <v>103</v>
      </c>
      <c r="B128" s="50" t="s">
        <v>124</v>
      </c>
      <c r="C128" s="40">
        <v>723120</v>
      </c>
      <c r="D128" s="73"/>
      <c r="E128" s="573"/>
      <c r="F128" s="60"/>
      <c r="G128" s="60"/>
      <c r="H128" s="49" t="e">
        <f t="shared" si="2"/>
        <v>#DIV/0!</v>
      </c>
      <c r="I128" s="49" t="e">
        <f t="shared" si="3"/>
        <v>#DIV/0!</v>
      </c>
    </row>
    <row r="129" spans="1:9" ht="13.5" customHeight="1">
      <c r="A129" s="40">
        <v>104</v>
      </c>
      <c r="B129" s="50" t="s">
        <v>125</v>
      </c>
      <c r="C129" s="40">
        <v>723130</v>
      </c>
      <c r="D129" s="73"/>
      <c r="E129" s="577"/>
      <c r="F129" s="76"/>
      <c r="G129" s="87"/>
      <c r="H129" s="49" t="e">
        <f t="shared" si="2"/>
        <v>#DIV/0!</v>
      </c>
      <c r="I129" s="49" t="e">
        <f t="shared" si="3"/>
        <v>#DIV/0!</v>
      </c>
    </row>
    <row r="130" spans="1:9" s="56" customFormat="1" ht="12">
      <c r="A130" s="40">
        <v>105</v>
      </c>
      <c r="B130" s="50" t="s">
        <v>126</v>
      </c>
      <c r="C130" s="40">
        <v>723140</v>
      </c>
      <c r="D130" s="80"/>
      <c r="E130" s="577"/>
      <c r="F130" s="76"/>
      <c r="G130" s="87"/>
      <c r="H130" s="49" t="e">
        <f t="shared" si="2"/>
        <v>#DIV/0!</v>
      </c>
      <c r="I130" s="49" t="e">
        <f t="shared" si="3"/>
        <v>#DIV/0!</v>
      </c>
    </row>
    <row r="131" spans="1:9" ht="27" customHeight="1">
      <c r="A131" s="40">
        <v>106</v>
      </c>
      <c r="B131" s="43" t="s">
        <v>127</v>
      </c>
      <c r="C131" s="95">
        <v>730000</v>
      </c>
      <c r="D131" s="96"/>
      <c r="E131" s="69">
        <f>SUM(E132+E136+E166)</f>
        <v>470745</v>
      </c>
      <c r="F131" s="69">
        <f>SUM(F132+F136+F166)</f>
        <v>346860</v>
      </c>
      <c r="G131" s="69">
        <f>SUM(G132+G136+G166)</f>
        <v>139332</v>
      </c>
      <c r="H131" s="46">
        <f t="shared" si="2"/>
        <v>0.73683204282573367</v>
      </c>
      <c r="I131" s="46">
        <f t="shared" si="3"/>
        <v>2.489449659805357</v>
      </c>
    </row>
    <row r="132" spans="1:9" s="58" customFormat="1" ht="24">
      <c r="A132" s="40">
        <v>107</v>
      </c>
      <c r="B132" s="47" t="s">
        <v>128</v>
      </c>
      <c r="C132" s="37">
        <v>731000</v>
      </c>
      <c r="D132" s="75"/>
      <c r="E132" s="574">
        <f>E133</f>
        <v>365745</v>
      </c>
      <c r="F132" s="55">
        <f>F133</f>
        <v>346623</v>
      </c>
      <c r="G132" s="97">
        <f>G133</f>
        <v>78211</v>
      </c>
      <c r="H132" s="49">
        <f t="shared" si="2"/>
        <v>0.94771767214862812</v>
      </c>
      <c r="I132" s="49">
        <f t="shared" si="3"/>
        <v>4.4318957691373333</v>
      </c>
    </row>
    <row r="133" spans="1:9" s="36" customFormat="1" ht="24">
      <c r="A133" s="40">
        <v>108</v>
      </c>
      <c r="B133" s="71" t="s">
        <v>129</v>
      </c>
      <c r="C133" s="40">
        <v>731100</v>
      </c>
      <c r="D133" s="75"/>
      <c r="E133" s="574">
        <f>SUM(E134:E135)</f>
        <v>365745</v>
      </c>
      <c r="F133" s="55">
        <f>SUM(F134:F135)</f>
        <v>346623</v>
      </c>
      <c r="G133" s="97">
        <f>SUM(G134:G135)</f>
        <v>78211</v>
      </c>
      <c r="H133" s="49">
        <f t="shared" si="2"/>
        <v>0.94771767214862812</v>
      </c>
      <c r="I133" s="49">
        <f t="shared" si="3"/>
        <v>4.4318957691373333</v>
      </c>
    </row>
    <row r="134" spans="1:9">
      <c r="A134" s="40">
        <v>109</v>
      </c>
      <c r="B134" s="50" t="s">
        <v>130</v>
      </c>
      <c r="C134" s="40">
        <v>731110</v>
      </c>
      <c r="D134" s="73"/>
      <c r="E134" s="577"/>
      <c r="F134" s="76"/>
      <c r="G134" s="87"/>
      <c r="H134" s="49" t="e">
        <f t="shared" si="2"/>
        <v>#DIV/0!</v>
      </c>
      <c r="I134" s="49" t="e">
        <f t="shared" si="3"/>
        <v>#DIV/0!</v>
      </c>
    </row>
    <row r="135" spans="1:9">
      <c r="A135" s="40">
        <v>110</v>
      </c>
      <c r="B135" s="50" t="s">
        <v>131</v>
      </c>
      <c r="C135" s="40">
        <v>731120</v>
      </c>
      <c r="D135" s="80"/>
      <c r="E135" s="87">
        <v>365745</v>
      </c>
      <c r="F135" s="76">
        <v>346623</v>
      </c>
      <c r="G135" s="87">
        <v>78211</v>
      </c>
      <c r="H135" s="49">
        <f t="shared" si="2"/>
        <v>0.94771767214862812</v>
      </c>
      <c r="I135" s="49">
        <f t="shared" si="3"/>
        <v>4.4318957691373333</v>
      </c>
    </row>
    <row r="136" spans="1:9" ht="12.75" customHeight="1">
      <c r="A136" s="91">
        <v>111</v>
      </c>
      <c r="B136" s="63" t="s">
        <v>132</v>
      </c>
      <c r="C136" s="81">
        <v>732000</v>
      </c>
      <c r="D136" s="86"/>
      <c r="E136" s="574">
        <f>SUM(E137)</f>
        <v>105000</v>
      </c>
      <c r="F136" s="97">
        <f>SUM(F137)</f>
        <v>237</v>
      </c>
      <c r="G136" s="97">
        <f>SUM(G137)</f>
        <v>61121</v>
      </c>
      <c r="H136" s="88">
        <f t="shared" si="2"/>
        <v>2.2571428571428573E-3</v>
      </c>
      <c r="I136" s="88">
        <f t="shared" si="3"/>
        <v>3.8775543593854811E-3</v>
      </c>
    </row>
    <row r="137" spans="1:9" ht="24" customHeight="1">
      <c r="A137" s="40">
        <v>112</v>
      </c>
      <c r="B137" s="92" t="s">
        <v>133</v>
      </c>
      <c r="C137" s="40">
        <v>732100</v>
      </c>
      <c r="D137" s="80"/>
      <c r="E137" s="574">
        <f>SUM(E138+E145+E154+E16)</f>
        <v>105000</v>
      </c>
      <c r="F137" s="55">
        <f>SUM(F138+F145+F154+F16)</f>
        <v>237</v>
      </c>
      <c r="G137" s="97">
        <f>SUM(G138+G145+G154+G16)</f>
        <v>61121</v>
      </c>
      <c r="H137" s="49">
        <f t="shared" si="2"/>
        <v>2.2571428571428573E-3</v>
      </c>
      <c r="I137" s="49">
        <f t="shared" si="3"/>
        <v>3.8775543593854811E-3</v>
      </c>
    </row>
    <row r="138" spans="1:9" ht="24">
      <c r="A138" s="40">
        <v>113</v>
      </c>
      <c r="B138" s="50" t="s">
        <v>134</v>
      </c>
      <c r="C138" s="40">
        <v>732110</v>
      </c>
      <c r="D138" s="80"/>
      <c r="E138" s="574">
        <f>SUM(E139:E144)</f>
        <v>105000</v>
      </c>
      <c r="F138" s="55">
        <f>SUM(F139:F144)</f>
        <v>237</v>
      </c>
      <c r="G138" s="97">
        <f>SUM(G139:G144)</f>
        <v>61121</v>
      </c>
      <c r="H138" s="49">
        <f t="shared" si="2"/>
        <v>2.2571428571428573E-3</v>
      </c>
      <c r="I138" s="49">
        <f t="shared" si="3"/>
        <v>3.8775543593854811E-3</v>
      </c>
    </row>
    <row r="139" spans="1:9">
      <c r="A139" s="40">
        <v>114</v>
      </c>
      <c r="B139" s="50" t="s">
        <v>135</v>
      </c>
      <c r="C139" s="40">
        <v>732111</v>
      </c>
      <c r="D139" s="80"/>
      <c r="E139" s="577"/>
      <c r="F139" s="76"/>
      <c r="G139" s="87"/>
      <c r="H139" s="49" t="e">
        <f t="shared" si="2"/>
        <v>#DIV/0!</v>
      </c>
      <c r="I139" s="49" t="e">
        <f t="shared" si="3"/>
        <v>#DIV/0!</v>
      </c>
    </row>
    <row r="140" spans="1:9">
      <c r="A140" s="40">
        <v>115</v>
      </c>
      <c r="B140" s="50" t="s">
        <v>136</v>
      </c>
      <c r="C140" s="40">
        <v>732112</v>
      </c>
      <c r="D140" s="80"/>
      <c r="E140" s="87">
        <v>5000</v>
      </c>
      <c r="F140" s="76">
        <v>0</v>
      </c>
      <c r="G140" s="87">
        <v>4991</v>
      </c>
      <c r="H140" s="49">
        <f t="shared" si="2"/>
        <v>0</v>
      </c>
      <c r="I140" s="49">
        <f t="shared" si="3"/>
        <v>0</v>
      </c>
    </row>
    <row r="141" spans="1:9">
      <c r="A141" s="40">
        <v>116</v>
      </c>
      <c r="B141" s="50" t="s">
        <v>137</v>
      </c>
      <c r="C141" s="40">
        <v>732113</v>
      </c>
      <c r="D141" s="80"/>
      <c r="E141" s="577"/>
      <c r="F141" s="76"/>
      <c r="G141" s="87"/>
      <c r="H141" s="49" t="e">
        <f t="shared" si="2"/>
        <v>#DIV/0!</v>
      </c>
      <c r="I141" s="49" t="e">
        <f t="shared" si="3"/>
        <v>#DIV/0!</v>
      </c>
    </row>
    <row r="142" spans="1:9">
      <c r="A142" s="40">
        <v>117</v>
      </c>
      <c r="B142" s="50" t="s">
        <v>138</v>
      </c>
      <c r="C142" s="40">
        <v>732114</v>
      </c>
      <c r="D142" s="80"/>
      <c r="E142" s="87">
        <v>100000</v>
      </c>
      <c r="F142" s="76">
        <v>237</v>
      </c>
      <c r="G142" s="87">
        <v>56130</v>
      </c>
      <c r="H142" s="49">
        <f t="shared" si="2"/>
        <v>2.3700000000000001E-3</v>
      </c>
      <c r="I142" s="49">
        <f t="shared" si="3"/>
        <v>4.2223409941207907E-3</v>
      </c>
    </row>
    <row r="143" spans="1:9">
      <c r="A143" s="40">
        <v>118</v>
      </c>
      <c r="B143" s="50" t="s">
        <v>139</v>
      </c>
      <c r="C143" s="40">
        <v>732115</v>
      </c>
      <c r="D143" s="80"/>
      <c r="E143" s="577"/>
      <c r="F143" s="76"/>
      <c r="G143" s="87"/>
      <c r="H143" s="49" t="e">
        <f t="shared" si="2"/>
        <v>#DIV/0!</v>
      </c>
      <c r="I143" s="49" t="e">
        <f t="shared" si="3"/>
        <v>#DIV/0!</v>
      </c>
    </row>
    <row r="144" spans="1:9">
      <c r="A144" s="40">
        <v>119</v>
      </c>
      <c r="B144" s="50" t="s">
        <v>140</v>
      </c>
      <c r="C144" s="40">
        <v>732116</v>
      </c>
      <c r="D144" s="80"/>
      <c r="E144" s="577"/>
      <c r="F144" s="76"/>
      <c r="G144" s="87"/>
      <c r="H144" s="49" t="e">
        <f t="shared" si="2"/>
        <v>#DIV/0!</v>
      </c>
      <c r="I144" s="49" t="e">
        <f t="shared" si="3"/>
        <v>#DIV/0!</v>
      </c>
    </row>
    <row r="145" spans="1:256" ht="24">
      <c r="A145" s="40">
        <v>120</v>
      </c>
      <c r="B145" s="71" t="s">
        <v>141</v>
      </c>
      <c r="C145" s="91">
        <v>732120</v>
      </c>
      <c r="D145" s="86"/>
      <c r="E145" s="574">
        <f>SUM(E146:E153)</f>
        <v>0</v>
      </c>
      <c r="F145" s="97">
        <f>SUM(F146:F153)</f>
        <v>0</v>
      </c>
      <c r="G145" s="97">
        <f>SUM(G146:G153)</f>
        <v>0</v>
      </c>
      <c r="H145" s="88" t="e">
        <f t="shared" si="2"/>
        <v>#DIV/0!</v>
      </c>
      <c r="I145" s="88" t="e">
        <f t="shared" si="3"/>
        <v>#DIV/0!</v>
      </c>
    </row>
    <row r="146" spans="1:256">
      <c r="A146" s="40">
        <v>121</v>
      </c>
      <c r="B146" s="71" t="s">
        <v>142</v>
      </c>
      <c r="C146" s="91">
        <v>732121</v>
      </c>
      <c r="D146" s="86"/>
      <c r="E146" s="577"/>
      <c r="F146" s="87"/>
      <c r="G146" s="87"/>
      <c r="H146" s="88" t="e">
        <f t="shared" si="2"/>
        <v>#DIV/0!</v>
      </c>
      <c r="I146" s="88" t="e">
        <f t="shared" si="3"/>
        <v>#DIV/0!</v>
      </c>
    </row>
    <row r="147" spans="1:256">
      <c r="A147" s="40">
        <v>122</v>
      </c>
      <c r="B147" s="71" t="s">
        <v>143</v>
      </c>
      <c r="C147" s="91">
        <v>732122</v>
      </c>
      <c r="D147" s="86"/>
      <c r="E147" s="577"/>
      <c r="F147" s="87"/>
      <c r="G147" s="87"/>
      <c r="H147" s="88" t="e">
        <f t="shared" si="2"/>
        <v>#DIV/0!</v>
      </c>
      <c r="I147" s="88" t="e">
        <f t="shared" si="3"/>
        <v>#DIV/0!</v>
      </c>
    </row>
    <row r="148" spans="1:256">
      <c r="A148" s="40">
        <v>123</v>
      </c>
      <c r="B148" s="71" t="s">
        <v>144</v>
      </c>
      <c r="C148" s="91">
        <v>732123</v>
      </c>
      <c r="D148" s="86"/>
      <c r="E148" s="577"/>
      <c r="F148" s="87"/>
      <c r="G148" s="87"/>
      <c r="H148" s="88" t="e">
        <f t="shared" si="2"/>
        <v>#DIV/0!</v>
      </c>
      <c r="I148" s="88" t="e">
        <f t="shared" si="3"/>
        <v>#DIV/0!</v>
      </c>
    </row>
    <row r="149" spans="1:256">
      <c r="A149" s="40">
        <v>124</v>
      </c>
      <c r="B149" s="71" t="s">
        <v>145</v>
      </c>
      <c r="C149" s="91">
        <v>732124</v>
      </c>
      <c r="D149" s="86"/>
      <c r="E149" s="577"/>
      <c r="F149" s="87"/>
      <c r="G149" s="87"/>
      <c r="H149" s="88" t="e">
        <f t="shared" si="2"/>
        <v>#DIV/0!</v>
      </c>
      <c r="I149" s="88" t="e">
        <f t="shared" si="3"/>
        <v>#DIV/0!</v>
      </c>
    </row>
    <row r="150" spans="1:256">
      <c r="A150" s="40">
        <v>125</v>
      </c>
      <c r="B150" s="71" t="s">
        <v>146</v>
      </c>
      <c r="C150" s="91">
        <v>732125</v>
      </c>
      <c r="D150" s="86"/>
      <c r="E150" s="577"/>
      <c r="F150" s="87"/>
      <c r="G150" s="87"/>
      <c r="H150" s="88" t="e">
        <f t="shared" si="2"/>
        <v>#DIV/0!</v>
      </c>
      <c r="I150" s="88" t="e">
        <f t="shared" si="3"/>
        <v>#DIV/0!</v>
      </c>
    </row>
    <row r="151" spans="1:256" ht="24">
      <c r="A151" s="40">
        <v>126</v>
      </c>
      <c r="B151" s="71" t="s">
        <v>147</v>
      </c>
      <c r="C151" s="91">
        <v>732126</v>
      </c>
      <c r="D151" s="86"/>
      <c r="E151" s="577"/>
      <c r="F151" s="87"/>
      <c r="G151" s="87"/>
      <c r="H151" s="88" t="e">
        <f t="shared" si="2"/>
        <v>#DIV/0!</v>
      </c>
      <c r="I151" s="88" t="e">
        <f t="shared" si="3"/>
        <v>#DIV/0!</v>
      </c>
    </row>
    <row r="152" spans="1:256" ht="24">
      <c r="A152" s="40">
        <v>127</v>
      </c>
      <c r="B152" s="71" t="s">
        <v>148</v>
      </c>
      <c r="C152" s="91">
        <v>732127</v>
      </c>
      <c r="D152" s="86"/>
      <c r="E152" s="577"/>
      <c r="F152" s="87"/>
      <c r="G152" s="87"/>
      <c r="H152" s="88" t="e">
        <f t="shared" si="2"/>
        <v>#DIV/0!</v>
      </c>
      <c r="I152" s="88" t="e">
        <f t="shared" si="3"/>
        <v>#DIV/0!</v>
      </c>
    </row>
    <row r="153" spans="1:256" ht="16.5" customHeight="1">
      <c r="A153" s="40">
        <v>128</v>
      </c>
      <c r="B153" s="71" t="s">
        <v>149</v>
      </c>
      <c r="C153" s="91">
        <v>732128</v>
      </c>
      <c r="D153" s="86"/>
      <c r="E153" s="577"/>
      <c r="F153" s="87"/>
      <c r="G153" s="87"/>
      <c r="H153" s="88" t="e">
        <f t="shared" si="2"/>
        <v>#DIV/0!</v>
      </c>
      <c r="I153" s="88" t="e">
        <f t="shared" si="3"/>
        <v>#DIV/0!</v>
      </c>
    </row>
    <row r="154" spans="1:256">
      <c r="A154" s="40">
        <v>129</v>
      </c>
      <c r="B154" s="98" t="s">
        <v>150</v>
      </c>
      <c r="C154" s="40">
        <v>732130</v>
      </c>
      <c r="D154" s="80"/>
      <c r="E154" s="574">
        <f>SUM(E155:E158)</f>
        <v>0</v>
      </c>
      <c r="F154" s="55">
        <f>SUM(F155:F158)</f>
        <v>0</v>
      </c>
      <c r="G154" s="97">
        <f>SUM(G155:G158)</f>
        <v>0</v>
      </c>
      <c r="H154" s="49" t="e">
        <f t="shared" ref="H154:H217" si="4">SUM(F154/E154)</f>
        <v>#DIV/0!</v>
      </c>
      <c r="I154" s="49" t="e">
        <f t="shared" ref="I154:I217" si="5">SUM(F154/G154)</f>
        <v>#DIV/0!</v>
      </c>
      <c r="IV154" s="36">
        <f>SUM(IV125:IV145)</f>
        <v>0</v>
      </c>
    </row>
    <row r="155" spans="1:256">
      <c r="A155" s="40">
        <v>130</v>
      </c>
      <c r="B155" s="50" t="s">
        <v>151</v>
      </c>
      <c r="C155" s="99">
        <v>732131</v>
      </c>
      <c r="D155" s="80"/>
      <c r="E155" s="577"/>
      <c r="F155" s="76"/>
      <c r="G155" s="87"/>
      <c r="H155" s="49" t="e">
        <f t="shared" si="4"/>
        <v>#DIV/0!</v>
      </c>
      <c r="I155" s="49" t="e">
        <f t="shared" si="5"/>
        <v>#DIV/0!</v>
      </c>
    </row>
    <row r="156" spans="1:256" ht="24">
      <c r="A156" s="40">
        <v>131</v>
      </c>
      <c r="B156" s="50" t="s">
        <v>152</v>
      </c>
      <c r="C156" s="99">
        <v>732132</v>
      </c>
      <c r="D156" s="80"/>
      <c r="E156" s="577"/>
      <c r="F156" s="76"/>
      <c r="G156" s="87"/>
      <c r="H156" s="49" t="e">
        <f t="shared" si="4"/>
        <v>#DIV/0!</v>
      </c>
      <c r="I156" s="49" t="e">
        <f t="shared" si="5"/>
        <v>#DIV/0!</v>
      </c>
    </row>
    <row r="157" spans="1:256">
      <c r="A157" s="40">
        <v>132</v>
      </c>
      <c r="B157" s="71" t="s">
        <v>153</v>
      </c>
      <c r="C157" s="100">
        <v>732133</v>
      </c>
      <c r="D157" s="86"/>
      <c r="E157" s="577"/>
      <c r="F157" s="87"/>
      <c r="G157" s="87"/>
      <c r="H157" s="88" t="e">
        <f t="shared" si="4"/>
        <v>#DIV/0!</v>
      </c>
      <c r="I157" s="88" t="e">
        <f t="shared" si="5"/>
        <v>#DIV/0!</v>
      </c>
    </row>
    <row r="158" spans="1:256">
      <c r="A158" s="40">
        <v>133</v>
      </c>
      <c r="B158" s="71" t="s">
        <v>154</v>
      </c>
      <c r="C158" s="100">
        <v>732134</v>
      </c>
      <c r="D158" s="86"/>
      <c r="E158" s="577"/>
      <c r="F158" s="87"/>
      <c r="G158" s="87"/>
      <c r="H158" s="88" t="e">
        <f t="shared" si="4"/>
        <v>#DIV/0!</v>
      </c>
      <c r="I158" s="88" t="e">
        <f t="shared" si="5"/>
        <v>#DIV/0!</v>
      </c>
    </row>
    <row r="159" spans="1:256" ht="24">
      <c r="A159" s="40">
        <v>134</v>
      </c>
      <c r="B159" s="50" t="s">
        <v>155</v>
      </c>
      <c r="C159" s="82">
        <v>732140</v>
      </c>
      <c r="D159" s="80"/>
      <c r="E159" s="574">
        <f>SUM(E160:E165)</f>
        <v>0</v>
      </c>
      <c r="F159" s="55">
        <f>SUM(F160:F165)</f>
        <v>0</v>
      </c>
      <c r="G159" s="97">
        <f>SUM(G160:G165)</f>
        <v>0</v>
      </c>
      <c r="H159" s="49" t="e">
        <f t="shared" si="4"/>
        <v>#DIV/0!</v>
      </c>
      <c r="I159" s="49" t="e">
        <f t="shared" si="5"/>
        <v>#DIV/0!</v>
      </c>
    </row>
    <row r="160" spans="1:256" ht="24">
      <c r="A160" s="40">
        <v>135</v>
      </c>
      <c r="B160" s="50" t="s">
        <v>156</v>
      </c>
      <c r="C160" s="40">
        <v>732143</v>
      </c>
      <c r="D160" s="80"/>
      <c r="E160" s="577"/>
      <c r="F160" s="76"/>
      <c r="G160" s="87"/>
      <c r="H160" s="49" t="e">
        <f t="shared" si="4"/>
        <v>#DIV/0!</v>
      </c>
      <c r="I160" s="49" t="e">
        <f t="shared" si="5"/>
        <v>#DIV/0!</v>
      </c>
    </row>
    <row r="161" spans="1:9" ht="24">
      <c r="A161" s="40">
        <v>136</v>
      </c>
      <c r="B161" s="50" t="s">
        <v>157</v>
      </c>
      <c r="C161" s="40">
        <v>732144</v>
      </c>
      <c r="D161" s="80"/>
      <c r="E161" s="577"/>
      <c r="F161" s="76"/>
      <c r="G161" s="87"/>
      <c r="H161" s="49" t="e">
        <f t="shared" si="4"/>
        <v>#DIV/0!</v>
      </c>
      <c r="I161" s="49" t="e">
        <f t="shared" si="5"/>
        <v>#DIV/0!</v>
      </c>
    </row>
    <row r="162" spans="1:9" ht="36">
      <c r="A162" s="40">
        <v>137</v>
      </c>
      <c r="B162" s="50" t="s">
        <v>158</v>
      </c>
      <c r="C162" s="40">
        <v>732145</v>
      </c>
      <c r="D162" s="80"/>
      <c r="E162" s="577"/>
      <c r="F162" s="76"/>
      <c r="G162" s="87"/>
      <c r="H162" s="49" t="e">
        <f t="shared" si="4"/>
        <v>#DIV/0!</v>
      </c>
      <c r="I162" s="49" t="e">
        <f t="shared" si="5"/>
        <v>#DIV/0!</v>
      </c>
    </row>
    <row r="163" spans="1:9" ht="36">
      <c r="A163" s="40">
        <v>138</v>
      </c>
      <c r="B163" s="50" t="s">
        <v>159</v>
      </c>
      <c r="C163" s="40">
        <v>732146</v>
      </c>
      <c r="D163" s="80"/>
      <c r="E163" s="577"/>
      <c r="F163" s="76"/>
      <c r="G163" s="87"/>
      <c r="H163" s="49" t="e">
        <f t="shared" si="4"/>
        <v>#DIV/0!</v>
      </c>
      <c r="I163" s="49" t="e">
        <f t="shared" si="5"/>
        <v>#DIV/0!</v>
      </c>
    </row>
    <row r="164" spans="1:9" ht="24">
      <c r="A164" s="40">
        <v>139</v>
      </c>
      <c r="B164" s="71" t="s">
        <v>160</v>
      </c>
      <c r="C164" s="91">
        <v>732148</v>
      </c>
      <c r="D164" s="86"/>
      <c r="E164" s="577"/>
      <c r="F164" s="87"/>
      <c r="G164" s="87"/>
      <c r="H164" s="88" t="e">
        <f t="shared" si="4"/>
        <v>#DIV/0!</v>
      </c>
      <c r="I164" s="88" t="e">
        <f t="shared" si="5"/>
        <v>#DIV/0!</v>
      </c>
    </row>
    <row r="165" spans="1:9" ht="36">
      <c r="A165" s="40">
        <v>140</v>
      </c>
      <c r="B165" s="71" t="s">
        <v>161</v>
      </c>
      <c r="C165" s="91">
        <v>732149</v>
      </c>
      <c r="D165" s="86"/>
      <c r="E165" s="577"/>
      <c r="F165" s="87"/>
      <c r="G165" s="87"/>
      <c r="H165" s="88" t="e">
        <f t="shared" si="4"/>
        <v>#DIV/0!</v>
      </c>
      <c r="I165" s="88" t="e">
        <f t="shared" si="5"/>
        <v>#DIV/0!</v>
      </c>
    </row>
    <row r="166" spans="1:9">
      <c r="A166" s="40">
        <v>141</v>
      </c>
      <c r="B166" s="101" t="s">
        <v>162</v>
      </c>
      <c r="C166" s="102">
        <v>733000</v>
      </c>
      <c r="D166" s="80"/>
      <c r="E166" s="574">
        <f>SUM(E167)</f>
        <v>0</v>
      </c>
      <c r="F166" s="55">
        <f>SUM(F167)</f>
        <v>0</v>
      </c>
      <c r="G166" s="97">
        <f>SUM(G167)</f>
        <v>0</v>
      </c>
      <c r="H166" s="49" t="e">
        <f t="shared" si="4"/>
        <v>#DIV/0!</v>
      </c>
      <c r="I166" s="49" t="e">
        <f t="shared" si="5"/>
        <v>#DIV/0!</v>
      </c>
    </row>
    <row r="167" spans="1:9">
      <c r="A167" s="40">
        <v>142</v>
      </c>
      <c r="B167" s="103" t="s">
        <v>163</v>
      </c>
      <c r="C167" s="82">
        <v>733100</v>
      </c>
      <c r="D167" s="80"/>
      <c r="E167" s="576">
        <f>SUM(E168:E169)</f>
        <v>0</v>
      </c>
      <c r="F167" s="74">
        <f>SUM(F168:F169)</f>
        <v>0</v>
      </c>
      <c r="G167" s="74">
        <f>SUM(G168:G169)</f>
        <v>0</v>
      </c>
      <c r="H167" s="49" t="e">
        <f t="shared" si="4"/>
        <v>#DIV/0!</v>
      </c>
      <c r="I167" s="49" t="e">
        <f t="shared" si="5"/>
        <v>#DIV/0!</v>
      </c>
    </row>
    <row r="168" spans="1:9">
      <c r="A168" s="40">
        <v>143</v>
      </c>
      <c r="B168" s="50" t="s">
        <v>164</v>
      </c>
      <c r="C168" s="104">
        <v>733110</v>
      </c>
      <c r="D168" s="80"/>
      <c r="E168" s="577"/>
      <c r="F168" s="87"/>
      <c r="G168" s="87"/>
      <c r="H168" s="49" t="e">
        <f t="shared" si="4"/>
        <v>#DIV/0!</v>
      </c>
      <c r="I168" s="49" t="e">
        <f t="shared" si="5"/>
        <v>#DIV/0!</v>
      </c>
    </row>
    <row r="169" spans="1:9">
      <c r="A169" s="40">
        <v>144</v>
      </c>
      <c r="B169" s="98" t="s">
        <v>165</v>
      </c>
      <c r="C169" s="82">
        <v>733120</v>
      </c>
      <c r="D169" s="80"/>
      <c r="E169" s="577"/>
      <c r="F169" s="76"/>
      <c r="G169" s="87"/>
      <c r="H169" s="49" t="e">
        <f t="shared" si="4"/>
        <v>#DIV/0!</v>
      </c>
      <c r="I169" s="49" t="e">
        <f t="shared" si="5"/>
        <v>#DIV/0!</v>
      </c>
    </row>
    <row r="170" spans="1:9" ht="18.75" customHeight="1">
      <c r="A170" s="40">
        <v>145</v>
      </c>
      <c r="B170" s="68" t="s">
        <v>166</v>
      </c>
      <c r="C170" s="105">
        <v>740000</v>
      </c>
      <c r="D170" s="106"/>
      <c r="E170" s="107">
        <f>SUM(E171+E175)</f>
        <v>30000</v>
      </c>
      <c r="F170" s="107">
        <f>SUM(F171+F175)</f>
        <v>0</v>
      </c>
      <c r="G170" s="107">
        <f>SUM(G171+G175)</f>
        <v>0</v>
      </c>
      <c r="H170" s="46">
        <f t="shared" si="4"/>
        <v>0</v>
      </c>
      <c r="I170" s="46" t="e">
        <f t="shared" si="5"/>
        <v>#DIV/0!</v>
      </c>
    </row>
    <row r="171" spans="1:9" ht="24">
      <c r="A171" s="40">
        <v>146</v>
      </c>
      <c r="B171" s="71" t="s">
        <v>167</v>
      </c>
      <c r="C171" s="108">
        <v>741000</v>
      </c>
      <c r="D171" s="86"/>
      <c r="E171" s="574">
        <f>SUM(E172)</f>
        <v>0</v>
      </c>
      <c r="F171" s="97">
        <f>SUM(F172)</f>
        <v>0</v>
      </c>
      <c r="G171" s="97">
        <f>SUM(G172)</f>
        <v>0</v>
      </c>
      <c r="H171" s="88" t="e">
        <f t="shared" si="4"/>
        <v>#DIV/0!</v>
      </c>
      <c r="I171" s="88" t="e">
        <f t="shared" si="5"/>
        <v>#DIV/0!</v>
      </c>
    </row>
    <row r="172" spans="1:9" ht="24">
      <c r="A172" s="40">
        <v>147</v>
      </c>
      <c r="B172" s="71" t="s">
        <v>168</v>
      </c>
      <c r="C172" s="108">
        <v>741100</v>
      </c>
      <c r="D172" s="86"/>
      <c r="E172" s="574">
        <f>SUM(E173:E174)</f>
        <v>0</v>
      </c>
      <c r="F172" s="97">
        <f>SUM(F173:F174)</f>
        <v>0</v>
      </c>
      <c r="G172" s="97">
        <f>SUM(G173:G174)</f>
        <v>0</v>
      </c>
      <c r="H172" s="88" t="e">
        <f t="shared" si="4"/>
        <v>#DIV/0!</v>
      </c>
      <c r="I172" s="88" t="e">
        <f t="shared" si="5"/>
        <v>#DIV/0!</v>
      </c>
    </row>
    <row r="173" spans="1:9">
      <c r="A173" s="40">
        <v>148</v>
      </c>
      <c r="B173" s="71" t="s">
        <v>169</v>
      </c>
      <c r="C173" s="108">
        <v>741110</v>
      </c>
      <c r="D173" s="86"/>
      <c r="E173" s="577"/>
      <c r="F173" s="87"/>
      <c r="G173" s="87"/>
      <c r="H173" s="88" t="e">
        <f t="shared" si="4"/>
        <v>#DIV/0!</v>
      </c>
      <c r="I173" s="88" t="e">
        <f t="shared" si="5"/>
        <v>#DIV/0!</v>
      </c>
    </row>
    <row r="174" spans="1:9">
      <c r="A174" s="40">
        <v>149</v>
      </c>
      <c r="B174" s="71" t="s">
        <v>170</v>
      </c>
      <c r="C174" s="108">
        <v>741120</v>
      </c>
      <c r="D174" s="86"/>
      <c r="E174" s="577"/>
      <c r="F174" s="87"/>
      <c r="G174" s="87"/>
      <c r="H174" s="88" t="e">
        <f t="shared" si="4"/>
        <v>#DIV/0!</v>
      </c>
      <c r="I174" s="88" t="e">
        <f t="shared" si="5"/>
        <v>#DIV/0!</v>
      </c>
    </row>
    <row r="175" spans="1:9">
      <c r="A175" s="40">
        <v>150</v>
      </c>
      <c r="B175" s="71" t="s">
        <v>171</v>
      </c>
      <c r="C175" s="108">
        <v>742000</v>
      </c>
      <c r="D175" s="86"/>
      <c r="E175" s="574">
        <f>SUM(E176+E184)</f>
        <v>30000</v>
      </c>
      <c r="F175" s="97">
        <f>SUM(F176+F184)</f>
        <v>0</v>
      </c>
      <c r="G175" s="97">
        <f>SUM(G176+G184)</f>
        <v>0</v>
      </c>
      <c r="H175" s="88">
        <f t="shared" si="4"/>
        <v>0</v>
      </c>
      <c r="I175" s="88" t="e">
        <f t="shared" si="5"/>
        <v>#DIV/0!</v>
      </c>
    </row>
    <row r="176" spans="1:9" ht="24">
      <c r="A176" s="40">
        <v>151</v>
      </c>
      <c r="B176" s="71" t="s">
        <v>172</v>
      </c>
      <c r="C176" s="108">
        <v>742100</v>
      </c>
      <c r="D176" s="86"/>
      <c r="E176" s="574">
        <f>SUM(E177:E183)</f>
        <v>30000</v>
      </c>
      <c r="F176" s="97">
        <f>SUM(F177:F183)</f>
        <v>0</v>
      </c>
      <c r="G176" s="97">
        <f>SUM(G177:G183)</f>
        <v>0</v>
      </c>
      <c r="H176" s="88">
        <f t="shared" si="4"/>
        <v>0</v>
      </c>
      <c r="I176" s="88" t="e">
        <f t="shared" si="5"/>
        <v>#DIV/0!</v>
      </c>
    </row>
    <row r="177" spans="1:9">
      <c r="A177" s="40">
        <v>152</v>
      </c>
      <c r="B177" s="71" t="s">
        <v>173</v>
      </c>
      <c r="C177" s="108">
        <v>742110</v>
      </c>
      <c r="D177" s="86"/>
      <c r="E177" s="577"/>
      <c r="F177" s="87"/>
      <c r="G177" s="87"/>
      <c r="H177" s="88" t="e">
        <f t="shared" si="4"/>
        <v>#DIV/0!</v>
      </c>
      <c r="I177" s="88" t="e">
        <f t="shared" si="5"/>
        <v>#DIV/0!</v>
      </c>
    </row>
    <row r="178" spans="1:9">
      <c r="A178" s="40">
        <v>153</v>
      </c>
      <c r="B178" s="71" t="s">
        <v>174</v>
      </c>
      <c r="C178" s="108">
        <v>742111</v>
      </c>
      <c r="D178" s="86"/>
      <c r="E178" s="577"/>
      <c r="F178" s="87"/>
      <c r="G178" s="87"/>
      <c r="H178" s="88" t="e">
        <f t="shared" si="4"/>
        <v>#DIV/0!</v>
      </c>
      <c r="I178" s="88" t="e">
        <f t="shared" si="5"/>
        <v>#DIV/0!</v>
      </c>
    </row>
    <row r="179" spans="1:9">
      <c r="A179" s="40">
        <v>154</v>
      </c>
      <c r="B179" s="71" t="s">
        <v>175</v>
      </c>
      <c r="C179" s="108">
        <v>742112</v>
      </c>
      <c r="D179" s="86"/>
      <c r="E179" s="577"/>
      <c r="F179" s="87"/>
      <c r="G179" s="87"/>
      <c r="H179" s="88" t="e">
        <f t="shared" si="4"/>
        <v>#DIV/0!</v>
      </c>
      <c r="I179" s="88" t="e">
        <f t="shared" si="5"/>
        <v>#DIV/0!</v>
      </c>
    </row>
    <row r="180" spans="1:9">
      <c r="A180" s="40">
        <v>155</v>
      </c>
      <c r="B180" s="71" t="s">
        <v>176</v>
      </c>
      <c r="C180" s="108">
        <v>742113</v>
      </c>
      <c r="D180" s="86"/>
      <c r="E180" s="87"/>
      <c r="F180" s="87"/>
      <c r="G180" s="87"/>
      <c r="H180" s="88" t="e">
        <f t="shared" si="4"/>
        <v>#DIV/0!</v>
      </c>
      <c r="I180" s="88" t="e">
        <f t="shared" si="5"/>
        <v>#DIV/0!</v>
      </c>
    </row>
    <row r="181" spans="1:9">
      <c r="A181" s="40">
        <v>156</v>
      </c>
      <c r="B181" s="71" t="s">
        <v>177</v>
      </c>
      <c r="C181" s="108">
        <v>742114</v>
      </c>
      <c r="D181" s="86"/>
      <c r="E181" s="87">
        <v>30000</v>
      </c>
      <c r="F181" s="87"/>
      <c r="G181" s="87"/>
      <c r="H181" s="88">
        <f t="shared" si="4"/>
        <v>0</v>
      </c>
      <c r="I181" s="88" t="e">
        <f t="shared" si="5"/>
        <v>#DIV/0!</v>
      </c>
    </row>
    <row r="182" spans="1:9">
      <c r="A182" s="40">
        <v>157</v>
      </c>
      <c r="B182" s="71" t="s">
        <v>178</v>
      </c>
      <c r="C182" s="108">
        <v>742115</v>
      </c>
      <c r="D182" s="86"/>
      <c r="E182" s="577"/>
      <c r="F182" s="87"/>
      <c r="G182" s="87"/>
      <c r="H182" s="88" t="e">
        <f t="shared" si="4"/>
        <v>#DIV/0!</v>
      </c>
      <c r="I182" s="88" t="e">
        <f t="shared" si="5"/>
        <v>#DIV/0!</v>
      </c>
    </row>
    <row r="183" spans="1:9">
      <c r="A183" s="40">
        <v>158</v>
      </c>
      <c r="B183" s="71" t="s">
        <v>179</v>
      </c>
      <c r="C183" s="108">
        <v>742116</v>
      </c>
      <c r="D183" s="86"/>
      <c r="E183" s="577"/>
      <c r="F183" s="87"/>
      <c r="G183" s="87"/>
      <c r="H183" s="88" t="e">
        <f t="shared" si="4"/>
        <v>#DIV/0!</v>
      </c>
      <c r="I183" s="88" t="e">
        <f t="shared" si="5"/>
        <v>#DIV/0!</v>
      </c>
    </row>
    <row r="184" spans="1:9">
      <c r="A184" s="40">
        <v>159</v>
      </c>
      <c r="B184" s="71" t="s">
        <v>180</v>
      </c>
      <c r="C184" s="108">
        <v>742200</v>
      </c>
      <c r="D184" s="86"/>
      <c r="E184" s="574">
        <f>SUM(E185:E188)</f>
        <v>0</v>
      </c>
      <c r="F184" s="97">
        <f>SUM(F185:F188)</f>
        <v>0</v>
      </c>
      <c r="G184" s="97">
        <f>SUM(G185:G188)</f>
        <v>0</v>
      </c>
      <c r="H184" s="88" t="e">
        <f t="shared" si="4"/>
        <v>#DIV/0!</v>
      </c>
      <c r="I184" s="88" t="e">
        <f t="shared" si="5"/>
        <v>#DIV/0!</v>
      </c>
    </row>
    <row r="185" spans="1:9">
      <c r="A185" s="40">
        <v>160</v>
      </c>
      <c r="B185" s="71" t="s">
        <v>181</v>
      </c>
      <c r="C185" s="108">
        <v>742210</v>
      </c>
      <c r="D185" s="86"/>
      <c r="E185" s="577"/>
      <c r="F185" s="87">
        <v>0</v>
      </c>
      <c r="G185" s="87">
        <v>0</v>
      </c>
      <c r="H185" s="88" t="e">
        <f t="shared" si="4"/>
        <v>#DIV/0!</v>
      </c>
      <c r="I185" s="88" t="e">
        <f t="shared" si="5"/>
        <v>#DIV/0!</v>
      </c>
    </row>
    <row r="186" spans="1:9">
      <c r="A186" s="40">
        <v>161</v>
      </c>
      <c r="B186" s="71" t="s">
        <v>181</v>
      </c>
      <c r="C186" s="108">
        <v>742211</v>
      </c>
      <c r="D186" s="86"/>
      <c r="E186" s="577"/>
      <c r="F186" s="87"/>
      <c r="G186" s="87"/>
      <c r="H186" s="88" t="e">
        <f t="shared" si="4"/>
        <v>#DIV/0!</v>
      </c>
      <c r="I186" s="88" t="e">
        <f t="shared" si="5"/>
        <v>#DIV/0!</v>
      </c>
    </row>
    <row r="187" spans="1:9">
      <c r="A187" s="40">
        <v>162</v>
      </c>
      <c r="B187" s="71" t="s">
        <v>182</v>
      </c>
      <c r="C187" s="108">
        <v>742212</v>
      </c>
      <c r="D187" s="86"/>
      <c r="E187" s="577"/>
      <c r="F187" s="87"/>
      <c r="G187" s="87"/>
      <c r="H187" s="88" t="e">
        <f t="shared" si="4"/>
        <v>#DIV/0!</v>
      </c>
      <c r="I187" s="88" t="e">
        <f t="shared" si="5"/>
        <v>#DIV/0!</v>
      </c>
    </row>
    <row r="188" spans="1:9">
      <c r="A188" s="40">
        <v>163</v>
      </c>
      <c r="B188" s="71" t="s">
        <v>183</v>
      </c>
      <c r="C188" s="108">
        <v>742213</v>
      </c>
      <c r="D188" s="86"/>
      <c r="E188" s="577"/>
      <c r="F188" s="87"/>
      <c r="G188" s="87"/>
      <c r="H188" s="88" t="e">
        <f t="shared" si="4"/>
        <v>#DIV/0!</v>
      </c>
      <c r="I188" s="88" t="e">
        <f t="shared" si="5"/>
        <v>#DIV/0!</v>
      </c>
    </row>
    <row r="189" spans="1:9" ht="18.75" customHeight="1">
      <c r="A189" s="40">
        <v>164</v>
      </c>
      <c r="B189" s="43" t="s">
        <v>184</v>
      </c>
      <c r="C189" s="109">
        <v>770000</v>
      </c>
      <c r="D189" s="110"/>
      <c r="E189" s="69">
        <f t="shared" ref="E189:G190" si="6">SUM(E190)</f>
        <v>0</v>
      </c>
      <c r="F189" s="69">
        <f t="shared" si="6"/>
        <v>0</v>
      </c>
      <c r="G189" s="69">
        <f t="shared" si="6"/>
        <v>0</v>
      </c>
      <c r="H189" s="46" t="e">
        <f t="shared" si="4"/>
        <v>#DIV/0!</v>
      </c>
      <c r="I189" s="46" t="e">
        <f t="shared" si="5"/>
        <v>#DIV/0!</v>
      </c>
    </row>
    <row r="190" spans="1:9">
      <c r="A190" s="40">
        <v>165</v>
      </c>
      <c r="B190" s="111" t="s">
        <v>185</v>
      </c>
      <c r="C190" s="112">
        <v>777000</v>
      </c>
      <c r="D190" s="80"/>
      <c r="E190" s="574">
        <f t="shared" si="6"/>
        <v>0</v>
      </c>
      <c r="F190" s="55">
        <f t="shared" si="6"/>
        <v>0</v>
      </c>
      <c r="G190" s="97">
        <f t="shared" si="6"/>
        <v>0</v>
      </c>
      <c r="H190" s="49" t="e">
        <f t="shared" si="4"/>
        <v>#DIV/0!</v>
      </c>
      <c r="I190" s="49" t="e">
        <f t="shared" si="5"/>
        <v>#DIV/0!</v>
      </c>
    </row>
    <row r="191" spans="1:9">
      <c r="A191" s="40">
        <v>166</v>
      </c>
      <c r="B191" s="50" t="s">
        <v>186</v>
      </c>
      <c r="C191" s="113">
        <v>777700</v>
      </c>
      <c r="D191" s="80"/>
      <c r="E191" s="577"/>
      <c r="F191" s="76"/>
      <c r="G191" s="87"/>
      <c r="H191" s="49" t="e">
        <f t="shared" si="4"/>
        <v>#DIV/0!</v>
      </c>
      <c r="I191" s="49" t="e">
        <f t="shared" si="5"/>
        <v>#DIV/0!</v>
      </c>
    </row>
    <row r="192" spans="1:9" ht="18.75" customHeight="1">
      <c r="A192" s="40">
        <v>167</v>
      </c>
      <c r="B192" s="43" t="s">
        <v>187</v>
      </c>
      <c r="C192" s="114">
        <v>810000</v>
      </c>
      <c r="D192" s="110"/>
      <c r="E192" s="69">
        <f>SUM(E193+E199+E218+E230)</f>
        <v>0</v>
      </c>
      <c r="F192" s="69">
        <f>SUM(F193+F199+F218+F230)</f>
        <v>27362</v>
      </c>
      <c r="G192" s="69">
        <f>SUM(G193+G199+G218+G230)</f>
        <v>0</v>
      </c>
      <c r="H192" s="46" t="e">
        <f t="shared" si="4"/>
        <v>#DIV/0!</v>
      </c>
      <c r="I192" s="46" t="e">
        <f t="shared" si="5"/>
        <v>#DIV/0!</v>
      </c>
    </row>
    <row r="193" spans="1:9" ht="24">
      <c r="A193" s="40">
        <v>168</v>
      </c>
      <c r="B193" s="63" t="s">
        <v>188</v>
      </c>
      <c r="C193" s="81">
        <v>811000</v>
      </c>
      <c r="D193" s="80"/>
      <c r="E193" s="576">
        <f>SUM(E194+E197+E198)</f>
        <v>0</v>
      </c>
      <c r="F193" s="74">
        <f>SUM(F194+F197+F198)</f>
        <v>0</v>
      </c>
      <c r="G193" s="74">
        <f>SUM(G194+G197+G198)</f>
        <v>0</v>
      </c>
      <c r="H193" s="49" t="e">
        <f t="shared" si="4"/>
        <v>#DIV/0!</v>
      </c>
      <c r="I193" s="49" t="e">
        <f t="shared" si="5"/>
        <v>#DIV/0!</v>
      </c>
    </row>
    <row r="194" spans="1:9">
      <c r="A194" s="40">
        <v>169</v>
      </c>
      <c r="B194" s="71" t="s">
        <v>189</v>
      </c>
      <c r="C194" s="91">
        <v>811100</v>
      </c>
      <c r="D194" s="80"/>
      <c r="E194" s="577">
        <f>SUM(E195+E196)</f>
        <v>0</v>
      </c>
      <c r="F194" s="76">
        <f>SUM(F195+F196)</f>
        <v>0</v>
      </c>
      <c r="G194" s="87">
        <f>SUM(G195+G196)</f>
        <v>0</v>
      </c>
      <c r="H194" s="49" t="e">
        <f t="shared" si="4"/>
        <v>#DIV/0!</v>
      </c>
      <c r="I194" s="49" t="e">
        <f t="shared" si="5"/>
        <v>#DIV/0!</v>
      </c>
    </row>
    <row r="195" spans="1:9" ht="12.75" customHeight="1">
      <c r="A195" s="40">
        <v>170</v>
      </c>
      <c r="B195" s="71" t="s">
        <v>190</v>
      </c>
      <c r="C195" s="91">
        <v>811110</v>
      </c>
      <c r="D195" s="80"/>
      <c r="E195" s="577"/>
      <c r="F195" s="76"/>
      <c r="G195" s="87"/>
      <c r="H195" s="49" t="e">
        <f t="shared" si="4"/>
        <v>#DIV/0!</v>
      </c>
      <c r="I195" s="49" t="e">
        <f t="shared" si="5"/>
        <v>#DIV/0!</v>
      </c>
    </row>
    <row r="196" spans="1:9">
      <c r="A196" s="40">
        <v>171</v>
      </c>
      <c r="B196" s="115" t="s">
        <v>191</v>
      </c>
      <c r="C196" s="82">
        <v>811120</v>
      </c>
      <c r="D196" s="80"/>
      <c r="E196" s="577"/>
      <c r="F196" s="76"/>
      <c r="G196" s="87"/>
      <c r="H196" s="49" t="e">
        <f t="shared" si="4"/>
        <v>#DIV/0!</v>
      </c>
      <c r="I196" s="49" t="e">
        <f t="shared" si="5"/>
        <v>#DIV/0!</v>
      </c>
    </row>
    <row r="197" spans="1:9">
      <c r="A197" s="40">
        <v>172</v>
      </c>
      <c r="B197" s="71" t="s">
        <v>192</v>
      </c>
      <c r="C197" s="91">
        <v>811200</v>
      </c>
      <c r="D197" s="80"/>
      <c r="E197" s="577"/>
      <c r="F197" s="76"/>
      <c r="G197" s="87"/>
      <c r="H197" s="49" t="e">
        <f t="shared" si="4"/>
        <v>#DIV/0!</v>
      </c>
      <c r="I197" s="49" t="e">
        <f t="shared" si="5"/>
        <v>#DIV/0!</v>
      </c>
    </row>
    <row r="198" spans="1:9">
      <c r="A198" s="40">
        <v>173</v>
      </c>
      <c r="B198" s="71" t="s">
        <v>193</v>
      </c>
      <c r="C198" s="91">
        <v>811900</v>
      </c>
      <c r="D198" s="80"/>
      <c r="E198" s="577"/>
      <c r="F198" s="76"/>
      <c r="G198" s="87"/>
      <c r="H198" s="49" t="e">
        <f t="shared" si="4"/>
        <v>#DIV/0!</v>
      </c>
      <c r="I198" s="49" t="e">
        <f t="shared" si="5"/>
        <v>#DIV/0!</v>
      </c>
    </row>
    <row r="199" spans="1:9" s="58" customFormat="1" ht="24">
      <c r="A199" s="40">
        <v>174</v>
      </c>
      <c r="B199" s="63" t="s">
        <v>194</v>
      </c>
      <c r="C199" s="37">
        <v>813000</v>
      </c>
      <c r="D199" s="75"/>
      <c r="E199" s="574">
        <f>SUM(E200+E208+E211+E212+E213+E216+E217)</f>
        <v>0</v>
      </c>
      <c r="F199" s="74">
        <f>SUM(F200+F208+F211+F212+F213+F216+F217)</f>
        <v>27362</v>
      </c>
      <c r="G199" s="74">
        <f>SUM(G200+G208+G211+G212+G213+G216+G217)</f>
        <v>0</v>
      </c>
      <c r="H199" s="49" t="e">
        <f t="shared" si="4"/>
        <v>#DIV/0!</v>
      </c>
      <c r="I199" s="49" t="e">
        <f t="shared" si="5"/>
        <v>#DIV/0!</v>
      </c>
    </row>
    <row r="200" spans="1:9" s="36" customFormat="1" ht="24">
      <c r="A200" s="40">
        <v>175</v>
      </c>
      <c r="B200" s="50" t="s">
        <v>195</v>
      </c>
      <c r="C200" s="40">
        <v>813100</v>
      </c>
      <c r="D200" s="75"/>
      <c r="E200" s="574">
        <f>SUM(E201)</f>
        <v>0</v>
      </c>
      <c r="F200" s="55">
        <f>SUM(F201)</f>
        <v>0</v>
      </c>
      <c r="G200" s="97">
        <f>SUM(G201)</f>
        <v>0</v>
      </c>
      <c r="H200" s="49" t="e">
        <f t="shared" si="4"/>
        <v>#DIV/0!</v>
      </c>
      <c r="I200" s="49" t="e">
        <f t="shared" si="5"/>
        <v>#DIV/0!</v>
      </c>
    </row>
    <row r="201" spans="1:9" ht="24">
      <c r="A201" s="40">
        <v>176</v>
      </c>
      <c r="B201" s="50" t="s">
        <v>196</v>
      </c>
      <c r="C201" s="40">
        <v>813110</v>
      </c>
      <c r="D201" s="73"/>
      <c r="E201" s="574">
        <f>SUM(E202:E207)</f>
        <v>0</v>
      </c>
      <c r="F201" s="55">
        <f>SUM(F202:F207)</f>
        <v>0</v>
      </c>
      <c r="G201" s="97">
        <f>SUM(G202:G207)</f>
        <v>0</v>
      </c>
      <c r="H201" s="49" t="e">
        <f t="shared" si="4"/>
        <v>#DIV/0!</v>
      </c>
      <c r="I201" s="49" t="e">
        <f t="shared" si="5"/>
        <v>#DIV/0!</v>
      </c>
    </row>
    <row r="202" spans="1:9">
      <c r="A202" s="40">
        <v>177</v>
      </c>
      <c r="B202" s="116" t="s">
        <v>197</v>
      </c>
      <c r="C202" s="117">
        <v>813111</v>
      </c>
      <c r="D202" s="80"/>
      <c r="E202" s="577"/>
      <c r="F202" s="76"/>
      <c r="G202" s="87"/>
      <c r="H202" s="49" t="e">
        <f t="shared" si="4"/>
        <v>#DIV/0!</v>
      </c>
      <c r="I202" s="49" t="e">
        <f t="shared" si="5"/>
        <v>#DIV/0!</v>
      </c>
    </row>
    <row r="203" spans="1:9">
      <c r="A203" s="40">
        <v>178</v>
      </c>
      <c r="B203" s="116" t="s">
        <v>198</v>
      </c>
      <c r="C203" s="117">
        <v>813112</v>
      </c>
      <c r="D203" s="80"/>
      <c r="E203" s="577"/>
      <c r="F203" s="76"/>
      <c r="G203" s="87"/>
      <c r="H203" s="49" t="e">
        <f t="shared" si="4"/>
        <v>#DIV/0!</v>
      </c>
      <c r="I203" s="49" t="e">
        <f t="shared" si="5"/>
        <v>#DIV/0!</v>
      </c>
    </row>
    <row r="204" spans="1:9">
      <c r="A204" s="40">
        <v>179</v>
      </c>
      <c r="B204" s="116" t="s">
        <v>199</v>
      </c>
      <c r="C204" s="117">
        <v>813113</v>
      </c>
      <c r="D204" s="80"/>
      <c r="E204" s="577"/>
      <c r="F204" s="76"/>
      <c r="G204" s="87"/>
      <c r="H204" s="49" t="e">
        <f t="shared" si="4"/>
        <v>#DIV/0!</v>
      </c>
      <c r="I204" s="49" t="e">
        <f t="shared" si="5"/>
        <v>#DIV/0!</v>
      </c>
    </row>
    <row r="205" spans="1:9">
      <c r="A205" s="40">
        <v>180</v>
      </c>
      <c r="B205" s="116" t="s">
        <v>200</v>
      </c>
      <c r="C205" s="117">
        <v>813114</v>
      </c>
      <c r="D205" s="80"/>
      <c r="E205" s="577"/>
      <c r="F205" s="76"/>
      <c r="G205" s="87"/>
      <c r="H205" s="49" t="e">
        <f t="shared" si="4"/>
        <v>#DIV/0!</v>
      </c>
      <c r="I205" s="49" t="e">
        <f t="shared" si="5"/>
        <v>#DIV/0!</v>
      </c>
    </row>
    <row r="206" spans="1:9">
      <c r="A206" s="40">
        <v>181</v>
      </c>
      <c r="B206" s="116" t="s">
        <v>201</v>
      </c>
      <c r="C206" s="117">
        <v>813115</v>
      </c>
      <c r="D206" s="80"/>
      <c r="E206" s="577"/>
      <c r="F206" s="76"/>
      <c r="G206" s="87"/>
      <c r="H206" s="49" t="e">
        <f t="shared" si="4"/>
        <v>#DIV/0!</v>
      </c>
      <c r="I206" s="49" t="e">
        <f t="shared" si="5"/>
        <v>#DIV/0!</v>
      </c>
    </row>
    <row r="207" spans="1:9" s="56" customFormat="1" ht="12">
      <c r="A207" s="40">
        <v>182</v>
      </c>
      <c r="B207" s="116" t="s">
        <v>202</v>
      </c>
      <c r="C207" s="117">
        <v>813116</v>
      </c>
      <c r="D207" s="80"/>
      <c r="E207" s="577"/>
      <c r="F207" s="76"/>
      <c r="G207" s="87"/>
      <c r="H207" s="49" t="e">
        <f t="shared" si="4"/>
        <v>#DIV/0!</v>
      </c>
      <c r="I207" s="49" t="e">
        <f t="shared" si="5"/>
        <v>#DIV/0!</v>
      </c>
    </row>
    <row r="208" spans="1:9" s="36" customFormat="1" ht="24">
      <c r="A208" s="40">
        <v>183</v>
      </c>
      <c r="B208" s="50" t="s">
        <v>203</v>
      </c>
      <c r="C208" s="40">
        <v>813200</v>
      </c>
      <c r="D208" s="75"/>
      <c r="E208" s="574">
        <f>SUM(E209:E210)</f>
        <v>0</v>
      </c>
      <c r="F208" s="55">
        <f>SUM(F209:F210)</f>
        <v>27362</v>
      </c>
      <c r="G208" s="97">
        <f>SUM(G209:G210)</f>
        <v>0</v>
      </c>
      <c r="H208" s="49" t="e">
        <f t="shared" si="4"/>
        <v>#DIV/0!</v>
      </c>
      <c r="I208" s="49" t="e">
        <f t="shared" si="5"/>
        <v>#DIV/0!</v>
      </c>
    </row>
    <row r="209" spans="1:9" s="58" customFormat="1" ht="12">
      <c r="A209" s="40">
        <v>184</v>
      </c>
      <c r="B209" s="50" t="s">
        <v>204</v>
      </c>
      <c r="C209" s="40">
        <v>813210</v>
      </c>
      <c r="D209" s="73"/>
      <c r="E209" s="83">
        <v>0</v>
      </c>
      <c r="F209" s="83">
        <v>27362</v>
      </c>
      <c r="G209" s="83">
        <v>0</v>
      </c>
      <c r="H209" s="49" t="e">
        <f t="shared" si="4"/>
        <v>#DIV/0!</v>
      </c>
      <c r="I209" s="49" t="e">
        <f t="shared" si="5"/>
        <v>#DIV/0!</v>
      </c>
    </row>
    <row r="210" spans="1:9" s="56" customFormat="1" ht="13.5" customHeight="1">
      <c r="A210" s="40">
        <v>185</v>
      </c>
      <c r="B210" s="50" t="s">
        <v>205</v>
      </c>
      <c r="C210" s="40">
        <v>813220</v>
      </c>
      <c r="D210" s="73"/>
      <c r="E210" s="577"/>
      <c r="F210" s="76"/>
      <c r="G210" s="87"/>
      <c r="H210" s="49" t="e">
        <f t="shared" si="4"/>
        <v>#DIV/0!</v>
      </c>
      <c r="I210" s="49" t="e">
        <f t="shared" si="5"/>
        <v>#DIV/0!</v>
      </c>
    </row>
    <row r="211" spans="1:9" s="36" customFormat="1" ht="14.25" customHeight="1">
      <c r="A211" s="40">
        <v>186</v>
      </c>
      <c r="B211" s="115" t="s">
        <v>206</v>
      </c>
      <c r="C211" s="40">
        <v>813300</v>
      </c>
      <c r="D211" s="75"/>
      <c r="E211" s="577"/>
      <c r="F211" s="76"/>
      <c r="G211" s="87"/>
      <c r="H211" s="49" t="e">
        <f t="shared" si="4"/>
        <v>#DIV/0!</v>
      </c>
      <c r="I211" s="49" t="e">
        <f t="shared" si="5"/>
        <v>#DIV/0!</v>
      </c>
    </row>
    <row r="212" spans="1:9" ht="24">
      <c r="A212" s="40">
        <v>187</v>
      </c>
      <c r="B212" s="50" t="s">
        <v>207</v>
      </c>
      <c r="C212" s="40">
        <v>813400</v>
      </c>
      <c r="D212" s="75"/>
      <c r="E212" s="577"/>
      <c r="F212" s="76"/>
      <c r="G212" s="87"/>
      <c r="H212" s="49" t="e">
        <f t="shared" si="4"/>
        <v>#DIV/0!</v>
      </c>
      <c r="I212" s="49" t="e">
        <f t="shared" si="5"/>
        <v>#DIV/0!</v>
      </c>
    </row>
    <row r="213" spans="1:9" ht="24">
      <c r="A213" s="40">
        <v>188</v>
      </c>
      <c r="B213" s="50" t="s">
        <v>208</v>
      </c>
      <c r="C213" s="40">
        <v>813500</v>
      </c>
      <c r="D213" s="75"/>
      <c r="E213" s="574">
        <f>SUM(E214:E215)</f>
        <v>0</v>
      </c>
      <c r="F213" s="55">
        <f>SUM(F214:F215)</f>
        <v>0</v>
      </c>
      <c r="G213" s="97">
        <f>SUM(G214:G215)</f>
        <v>0</v>
      </c>
      <c r="H213" s="49" t="e">
        <f t="shared" si="4"/>
        <v>#DIV/0!</v>
      </c>
      <c r="I213" s="49" t="e">
        <f t="shared" si="5"/>
        <v>#DIV/0!</v>
      </c>
    </row>
    <row r="214" spans="1:9" s="58" customFormat="1" ht="25.5" customHeight="1">
      <c r="A214" s="40">
        <v>189</v>
      </c>
      <c r="B214" s="50" t="s">
        <v>209</v>
      </c>
      <c r="C214" s="40">
        <v>813510</v>
      </c>
      <c r="D214" s="73"/>
      <c r="E214" s="577"/>
      <c r="F214" s="76"/>
      <c r="G214" s="87"/>
      <c r="H214" s="49" t="e">
        <f t="shared" si="4"/>
        <v>#DIV/0!</v>
      </c>
      <c r="I214" s="49" t="e">
        <f t="shared" si="5"/>
        <v>#DIV/0!</v>
      </c>
    </row>
    <row r="215" spans="1:9" s="36" customFormat="1" ht="24">
      <c r="A215" s="40">
        <v>190</v>
      </c>
      <c r="B215" s="50" t="s">
        <v>210</v>
      </c>
      <c r="C215" s="40">
        <v>813520</v>
      </c>
      <c r="D215" s="73"/>
      <c r="E215" s="577"/>
      <c r="F215" s="76"/>
      <c r="G215" s="87"/>
      <c r="H215" s="49" t="e">
        <f t="shared" si="4"/>
        <v>#DIV/0!</v>
      </c>
      <c r="I215" s="49" t="e">
        <f t="shared" si="5"/>
        <v>#DIV/0!</v>
      </c>
    </row>
    <row r="216" spans="1:9" ht="15" customHeight="1">
      <c r="A216" s="40">
        <v>191</v>
      </c>
      <c r="B216" s="71" t="s">
        <v>211</v>
      </c>
      <c r="C216" s="40">
        <v>813600</v>
      </c>
      <c r="D216" s="75"/>
      <c r="E216" s="577"/>
      <c r="F216" s="83"/>
      <c r="G216" s="83"/>
      <c r="H216" s="49" t="e">
        <f t="shared" si="4"/>
        <v>#DIV/0!</v>
      </c>
      <c r="I216" s="49" t="e">
        <f t="shared" si="5"/>
        <v>#DIV/0!</v>
      </c>
    </row>
    <row r="217" spans="1:9" s="58" customFormat="1" ht="12">
      <c r="A217" s="40">
        <v>192</v>
      </c>
      <c r="B217" s="50" t="s">
        <v>212</v>
      </c>
      <c r="C217" s="40">
        <v>813700</v>
      </c>
      <c r="D217" s="75"/>
      <c r="E217" s="577"/>
      <c r="F217" s="76"/>
      <c r="G217" s="87"/>
      <c r="H217" s="49" t="e">
        <f t="shared" si="4"/>
        <v>#DIV/0!</v>
      </c>
      <c r="I217" s="49" t="e">
        <f t="shared" si="5"/>
        <v>#DIV/0!</v>
      </c>
    </row>
    <row r="218" spans="1:9" ht="21" customHeight="1">
      <c r="A218" s="40">
        <v>193</v>
      </c>
      <c r="B218" s="63" t="s">
        <v>213</v>
      </c>
      <c r="C218" s="37">
        <v>814000</v>
      </c>
      <c r="D218" s="75"/>
      <c r="E218" s="574">
        <f>SUM(E219+E220+E221)</f>
        <v>0</v>
      </c>
      <c r="F218" s="55">
        <f>SUM(F219+F220+F221)</f>
        <v>0</v>
      </c>
      <c r="G218" s="97">
        <f>SUM(G219+G220+G221)</f>
        <v>0</v>
      </c>
      <c r="H218" s="49" t="e">
        <f t="shared" ref="H218:H241" si="7">SUM(F218/E218)</f>
        <v>#DIV/0!</v>
      </c>
      <c r="I218" s="49" t="e">
        <f t="shared" ref="I218:I241" si="8">SUM(F218/G218)</f>
        <v>#DIV/0!</v>
      </c>
    </row>
    <row r="219" spans="1:9" s="36" customFormat="1" ht="12">
      <c r="A219" s="40">
        <v>194</v>
      </c>
      <c r="B219" s="50" t="s">
        <v>214</v>
      </c>
      <c r="C219" s="40">
        <v>814100</v>
      </c>
      <c r="D219" s="75"/>
      <c r="E219" s="577"/>
      <c r="F219" s="76"/>
      <c r="G219" s="87"/>
      <c r="H219" s="49" t="e">
        <f t="shared" si="7"/>
        <v>#DIV/0!</v>
      </c>
      <c r="I219" s="49" t="e">
        <f t="shared" si="8"/>
        <v>#DIV/0!</v>
      </c>
    </row>
    <row r="220" spans="1:9" s="36" customFormat="1" ht="12">
      <c r="A220" s="40">
        <v>195</v>
      </c>
      <c r="B220" s="71" t="s">
        <v>215</v>
      </c>
      <c r="C220" s="40">
        <v>814200</v>
      </c>
      <c r="D220" s="75"/>
      <c r="E220" s="577"/>
      <c r="F220" s="76"/>
      <c r="G220" s="87"/>
      <c r="H220" s="49" t="e">
        <f t="shared" si="7"/>
        <v>#DIV/0!</v>
      </c>
      <c r="I220" s="49" t="e">
        <f t="shared" si="8"/>
        <v>#DIV/0!</v>
      </c>
    </row>
    <row r="221" spans="1:9">
      <c r="A221" s="40">
        <v>196</v>
      </c>
      <c r="B221" s="71" t="s">
        <v>216</v>
      </c>
      <c r="C221" s="40">
        <v>814300</v>
      </c>
      <c r="D221" s="75"/>
      <c r="E221" s="574">
        <f>SUM(E222+E223+E229)</f>
        <v>0</v>
      </c>
      <c r="F221" s="55">
        <f>SUM(F222+F223+F229)</f>
        <v>0</v>
      </c>
      <c r="G221" s="97">
        <f>SUM(G222+G223+G229)</f>
        <v>0</v>
      </c>
      <c r="H221" s="49" t="e">
        <f t="shared" si="7"/>
        <v>#DIV/0!</v>
      </c>
      <c r="I221" s="49" t="e">
        <f t="shared" si="8"/>
        <v>#DIV/0!</v>
      </c>
    </row>
    <row r="222" spans="1:9">
      <c r="A222" s="40">
        <v>197</v>
      </c>
      <c r="B222" s="50" t="s">
        <v>217</v>
      </c>
      <c r="C222" s="40">
        <v>814310</v>
      </c>
      <c r="D222" s="73"/>
      <c r="E222" s="578"/>
      <c r="F222" s="83"/>
      <c r="G222" s="83"/>
      <c r="H222" s="49" t="e">
        <f t="shared" si="7"/>
        <v>#DIV/0!</v>
      </c>
      <c r="I222" s="49" t="e">
        <f t="shared" si="8"/>
        <v>#DIV/0!</v>
      </c>
    </row>
    <row r="223" spans="1:9" ht="24">
      <c r="A223" s="40">
        <v>198</v>
      </c>
      <c r="B223" s="50" t="s">
        <v>218</v>
      </c>
      <c r="C223" s="40">
        <v>814320</v>
      </c>
      <c r="D223" s="73"/>
      <c r="E223" s="574">
        <f>SUM(E224:E228)</f>
        <v>0</v>
      </c>
      <c r="F223" s="55">
        <f>SUM(F224:F228)</f>
        <v>0</v>
      </c>
      <c r="G223" s="97">
        <f>SUM(G224:G228)</f>
        <v>0</v>
      </c>
      <c r="H223" s="49" t="e">
        <f t="shared" si="7"/>
        <v>#DIV/0!</v>
      </c>
      <c r="I223" s="49" t="e">
        <f t="shared" si="8"/>
        <v>#DIV/0!</v>
      </c>
    </row>
    <row r="224" spans="1:9">
      <c r="A224" s="40">
        <v>199</v>
      </c>
      <c r="B224" s="116" t="s">
        <v>219</v>
      </c>
      <c r="C224" s="117">
        <v>814321</v>
      </c>
      <c r="D224" s="80"/>
      <c r="E224" s="578"/>
      <c r="F224" s="76"/>
      <c r="G224" s="87"/>
      <c r="H224" s="49" t="e">
        <f t="shared" si="7"/>
        <v>#DIV/0!</v>
      </c>
      <c r="I224" s="49" t="e">
        <f t="shared" si="8"/>
        <v>#DIV/0!</v>
      </c>
    </row>
    <row r="225" spans="1:9">
      <c r="A225" s="40">
        <v>200</v>
      </c>
      <c r="B225" s="116" t="s">
        <v>220</v>
      </c>
      <c r="C225" s="117">
        <v>814322</v>
      </c>
      <c r="D225" s="80"/>
      <c r="E225" s="578"/>
      <c r="F225" s="76"/>
      <c r="G225" s="87"/>
      <c r="H225" s="49" t="e">
        <f t="shared" si="7"/>
        <v>#DIV/0!</v>
      </c>
      <c r="I225" s="49" t="e">
        <f t="shared" si="8"/>
        <v>#DIV/0!</v>
      </c>
    </row>
    <row r="226" spans="1:9">
      <c r="A226" s="40">
        <v>201</v>
      </c>
      <c r="B226" s="116" t="s">
        <v>221</v>
      </c>
      <c r="C226" s="117">
        <v>814323</v>
      </c>
      <c r="D226" s="80"/>
      <c r="E226" s="578"/>
      <c r="F226" s="76"/>
      <c r="G226" s="87"/>
      <c r="H226" s="49" t="e">
        <f t="shared" si="7"/>
        <v>#DIV/0!</v>
      </c>
      <c r="I226" s="49" t="e">
        <f t="shared" si="8"/>
        <v>#DIV/0!</v>
      </c>
    </row>
    <row r="227" spans="1:9">
      <c r="A227" s="40">
        <v>202</v>
      </c>
      <c r="B227" s="116" t="s">
        <v>222</v>
      </c>
      <c r="C227" s="117">
        <v>814324</v>
      </c>
      <c r="D227" s="80"/>
      <c r="E227" s="578"/>
      <c r="F227" s="76"/>
      <c r="G227" s="87"/>
      <c r="H227" s="49" t="e">
        <f t="shared" si="7"/>
        <v>#DIV/0!</v>
      </c>
      <c r="I227" s="49" t="e">
        <f t="shared" si="8"/>
        <v>#DIV/0!</v>
      </c>
    </row>
    <row r="228" spans="1:9" s="58" customFormat="1" ht="12">
      <c r="A228" s="40">
        <v>203</v>
      </c>
      <c r="B228" s="116" t="s">
        <v>223</v>
      </c>
      <c r="C228" s="117">
        <v>814325</v>
      </c>
      <c r="D228" s="80"/>
      <c r="E228" s="578"/>
      <c r="F228" s="76"/>
      <c r="G228" s="87"/>
      <c r="H228" s="49" t="e">
        <f t="shared" si="7"/>
        <v>#DIV/0!</v>
      </c>
      <c r="I228" s="49" t="e">
        <f t="shared" si="8"/>
        <v>#DIV/0!</v>
      </c>
    </row>
    <row r="229" spans="1:9" s="36" customFormat="1" ht="12">
      <c r="A229" s="40">
        <v>204</v>
      </c>
      <c r="B229" s="50" t="s">
        <v>224</v>
      </c>
      <c r="C229" s="40">
        <v>814330</v>
      </c>
      <c r="D229" s="73"/>
      <c r="E229" s="577"/>
      <c r="F229" s="83"/>
      <c r="G229" s="83"/>
      <c r="H229" s="49" t="e">
        <f t="shared" si="7"/>
        <v>#DIV/0!</v>
      </c>
      <c r="I229" s="49" t="e">
        <f t="shared" si="8"/>
        <v>#DIV/0!</v>
      </c>
    </row>
    <row r="230" spans="1:9" s="58" customFormat="1" ht="18.75" customHeight="1">
      <c r="A230" s="40">
        <v>205</v>
      </c>
      <c r="B230" s="63" t="s">
        <v>225</v>
      </c>
      <c r="C230" s="37">
        <v>815000</v>
      </c>
      <c r="D230" s="75"/>
      <c r="E230" s="574">
        <f>SUM(E231:E233)</f>
        <v>0</v>
      </c>
      <c r="F230" s="55">
        <f>SUM(F231:F233)</f>
        <v>0</v>
      </c>
      <c r="G230" s="97">
        <f>SUM(G231:G233)</f>
        <v>0</v>
      </c>
      <c r="H230" s="49" t="e">
        <f t="shared" si="7"/>
        <v>#DIV/0!</v>
      </c>
      <c r="I230" s="49" t="e">
        <f t="shared" si="8"/>
        <v>#DIV/0!</v>
      </c>
    </row>
    <row r="231" spans="1:9" s="36" customFormat="1" ht="12">
      <c r="A231" s="40">
        <v>206</v>
      </c>
      <c r="B231" s="50" t="s">
        <v>214</v>
      </c>
      <c r="C231" s="40">
        <v>815100</v>
      </c>
      <c r="D231" s="75"/>
      <c r="E231" s="577"/>
      <c r="F231" s="76"/>
      <c r="G231" s="87"/>
      <c r="H231" s="49" t="e">
        <f t="shared" si="7"/>
        <v>#DIV/0!</v>
      </c>
      <c r="I231" s="49" t="e">
        <f t="shared" si="8"/>
        <v>#DIV/0!</v>
      </c>
    </row>
    <row r="232" spans="1:9" s="36" customFormat="1" ht="12">
      <c r="A232" s="40">
        <v>207</v>
      </c>
      <c r="B232" s="50" t="s">
        <v>215</v>
      </c>
      <c r="C232" s="40">
        <v>815200</v>
      </c>
      <c r="D232" s="75"/>
      <c r="E232" s="577"/>
      <c r="F232" s="76"/>
      <c r="G232" s="87"/>
      <c r="H232" s="49" t="e">
        <f t="shared" si="7"/>
        <v>#DIV/0!</v>
      </c>
      <c r="I232" s="49" t="e">
        <f t="shared" si="8"/>
        <v>#DIV/0!</v>
      </c>
    </row>
    <row r="233" spans="1:9">
      <c r="A233" s="40">
        <v>208</v>
      </c>
      <c r="B233" s="50" t="s">
        <v>226</v>
      </c>
      <c r="C233" s="40">
        <v>815300</v>
      </c>
      <c r="D233" s="75"/>
      <c r="E233" s="574">
        <f>SUM(E234+E235+E241)</f>
        <v>0</v>
      </c>
      <c r="F233" s="55">
        <f>SUM(F234+F235+F241)</f>
        <v>0</v>
      </c>
      <c r="G233" s="97">
        <f>SUM(G234+G235+G241)</f>
        <v>0</v>
      </c>
      <c r="H233" s="49" t="e">
        <f t="shared" si="7"/>
        <v>#DIV/0!</v>
      </c>
      <c r="I233" s="49" t="e">
        <f t="shared" si="8"/>
        <v>#DIV/0!</v>
      </c>
    </row>
    <row r="234" spans="1:9">
      <c r="A234" s="40">
        <v>209</v>
      </c>
      <c r="B234" s="50" t="s">
        <v>227</v>
      </c>
      <c r="C234" s="40">
        <v>815310</v>
      </c>
      <c r="D234" s="73"/>
      <c r="E234" s="577"/>
      <c r="F234" s="76"/>
      <c r="G234" s="87"/>
      <c r="H234" s="49" t="e">
        <f t="shared" si="7"/>
        <v>#DIV/0!</v>
      </c>
      <c r="I234" s="49" t="e">
        <f t="shared" si="8"/>
        <v>#DIV/0!</v>
      </c>
    </row>
    <row r="235" spans="1:9" ht="24">
      <c r="A235" s="40">
        <v>210</v>
      </c>
      <c r="B235" s="50" t="s">
        <v>228</v>
      </c>
      <c r="C235" s="40">
        <v>815320</v>
      </c>
      <c r="D235" s="73"/>
      <c r="E235" s="574">
        <f>SUM(E236:E240)</f>
        <v>0</v>
      </c>
      <c r="F235" s="55">
        <f>SUM(F236:F240)</f>
        <v>0</v>
      </c>
      <c r="G235" s="97">
        <f>SUM(G236:G240)</f>
        <v>0</v>
      </c>
      <c r="H235" s="49" t="e">
        <f t="shared" si="7"/>
        <v>#DIV/0!</v>
      </c>
      <c r="I235" s="49" t="e">
        <f t="shared" si="8"/>
        <v>#DIV/0!</v>
      </c>
    </row>
    <row r="236" spans="1:9">
      <c r="A236" s="40">
        <v>211</v>
      </c>
      <c r="B236" s="116" t="s">
        <v>219</v>
      </c>
      <c r="C236" s="117">
        <v>815321</v>
      </c>
      <c r="D236" s="80"/>
      <c r="E236" s="577"/>
      <c r="F236" s="76"/>
      <c r="G236" s="87"/>
      <c r="H236" s="49" t="e">
        <f t="shared" si="7"/>
        <v>#DIV/0!</v>
      </c>
      <c r="I236" s="49" t="e">
        <f t="shared" si="8"/>
        <v>#DIV/0!</v>
      </c>
    </row>
    <row r="237" spans="1:9">
      <c r="A237" s="40">
        <v>212</v>
      </c>
      <c r="B237" s="116" t="s">
        <v>220</v>
      </c>
      <c r="C237" s="117">
        <v>815322</v>
      </c>
      <c r="D237" s="80"/>
      <c r="E237" s="577"/>
      <c r="F237" s="76"/>
      <c r="G237" s="87"/>
      <c r="H237" s="49" t="e">
        <f t="shared" si="7"/>
        <v>#DIV/0!</v>
      </c>
      <c r="I237" s="49" t="e">
        <f t="shared" si="8"/>
        <v>#DIV/0!</v>
      </c>
    </row>
    <row r="238" spans="1:9">
      <c r="A238" s="40">
        <v>213</v>
      </c>
      <c r="B238" s="116" t="s">
        <v>221</v>
      </c>
      <c r="C238" s="117">
        <v>815323</v>
      </c>
      <c r="D238" s="80"/>
      <c r="E238" s="577"/>
      <c r="F238" s="76"/>
      <c r="G238" s="87"/>
      <c r="H238" s="49" t="e">
        <f t="shared" si="7"/>
        <v>#DIV/0!</v>
      </c>
      <c r="I238" s="49" t="e">
        <f t="shared" si="8"/>
        <v>#DIV/0!</v>
      </c>
    </row>
    <row r="239" spans="1:9" s="58" customFormat="1" ht="12">
      <c r="A239" s="40">
        <v>214</v>
      </c>
      <c r="B239" s="116" t="s">
        <v>222</v>
      </c>
      <c r="C239" s="117">
        <v>815324</v>
      </c>
      <c r="D239" s="80"/>
      <c r="E239" s="577"/>
      <c r="F239" s="76"/>
      <c r="G239" s="87"/>
      <c r="H239" s="49" t="e">
        <f t="shared" si="7"/>
        <v>#DIV/0!</v>
      </c>
      <c r="I239" s="49" t="e">
        <f t="shared" si="8"/>
        <v>#DIV/0!</v>
      </c>
    </row>
    <row r="240" spans="1:9" s="36" customFormat="1" ht="12">
      <c r="A240" s="40">
        <v>215</v>
      </c>
      <c r="B240" s="116" t="s">
        <v>223</v>
      </c>
      <c r="C240" s="117">
        <v>815325</v>
      </c>
      <c r="D240" s="80"/>
      <c r="E240" s="577"/>
      <c r="F240" s="76"/>
      <c r="G240" s="87"/>
      <c r="H240" s="49" t="e">
        <f t="shared" si="7"/>
        <v>#DIV/0!</v>
      </c>
      <c r="I240" s="49" t="e">
        <f t="shared" si="8"/>
        <v>#DIV/0!</v>
      </c>
    </row>
    <row r="241" spans="1:9">
      <c r="A241" s="40">
        <v>216</v>
      </c>
      <c r="B241" s="50" t="s">
        <v>229</v>
      </c>
      <c r="C241" s="40">
        <v>815330</v>
      </c>
      <c r="D241" s="73"/>
      <c r="E241" s="577"/>
      <c r="F241" s="76"/>
      <c r="G241" s="87"/>
      <c r="H241" s="49" t="e">
        <f t="shared" si="7"/>
        <v>#DIV/0!</v>
      </c>
      <c r="I241" s="49" t="e">
        <f t="shared" si="8"/>
        <v>#DIV/0!</v>
      </c>
    </row>
    <row r="243" spans="1:9">
      <c r="A243" s="556"/>
    </row>
    <row r="244" spans="1:9">
      <c r="A244" s="557" t="s">
        <v>1251</v>
      </c>
      <c r="C244" s="3" t="s">
        <v>1220</v>
      </c>
      <c r="F244" s="4" t="s">
        <v>1222</v>
      </c>
      <c r="G244" s="561" t="s">
        <v>1254</v>
      </c>
    </row>
    <row r="245" spans="1:9">
      <c r="A245" s="557"/>
      <c r="C245" s="3" t="s">
        <v>1221</v>
      </c>
      <c r="H245" s="4" t="s">
        <v>1223</v>
      </c>
    </row>
    <row r="246" spans="1:9">
      <c r="C246" s="3" t="s">
        <v>1224</v>
      </c>
    </row>
  </sheetData>
  <mergeCells count="46">
    <mergeCell ref="F4:G4"/>
    <mergeCell ref="H4:I4"/>
    <mergeCell ref="F7:G7"/>
    <mergeCell ref="H7:I7"/>
    <mergeCell ref="F9:G9"/>
    <mergeCell ref="H9:I9"/>
    <mergeCell ref="F12:G12"/>
    <mergeCell ref="H12:I12"/>
    <mergeCell ref="G15:H15"/>
    <mergeCell ref="G17:H17"/>
    <mergeCell ref="A21:I21"/>
    <mergeCell ref="C22:E22"/>
    <mergeCell ref="G22:H22"/>
    <mergeCell ref="C24:D24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</mergeCells>
  <pageMargins left="0.74791666666666701" right="0.74791666666666701" top="0.78749999999999998" bottom="0.35416666666666702" header="0.51180555555555496" footer="0.23611111111111099"/>
  <pageSetup paperSize="9" firstPageNumber="0" orientation="landscape" cellComments="atEnd" horizontalDpi="300" verticalDpi="300" r:id="rId1"/>
  <headerFooter>
    <oddFooter>&amp;R&amp;P</oddFooter>
  </headerFooter>
  <rowBreaks count="1" manualBreakCount="1">
    <brk id="2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AMK54"/>
  <sheetViews>
    <sheetView view="pageBreakPreview" topLeftCell="A31" zoomScaleNormal="100" workbookViewId="0">
      <selection activeCell="E51" sqref="E51"/>
    </sheetView>
  </sheetViews>
  <sheetFormatPr defaultRowHeight="12.75"/>
  <cols>
    <col min="1" max="1" width="5.85546875" style="21" customWidth="1"/>
    <col min="2" max="2" width="44.28515625" style="21" customWidth="1"/>
    <col min="3" max="3" width="16.140625" style="21" customWidth="1"/>
    <col min="4" max="4" width="12.7109375" style="585" customWidth="1"/>
    <col min="5" max="5" width="15" style="21" customWidth="1"/>
    <col min="6" max="6" width="9.28515625" style="21" customWidth="1"/>
    <col min="7" max="7" width="9.42578125" style="21" customWidth="1"/>
    <col min="8" max="256" width="9.140625" style="21" customWidth="1"/>
    <col min="257" max="257" width="5.85546875" style="21" customWidth="1"/>
    <col min="258" max="258" width="44.28515625" style="21" customWidth="1"/>
    <col min="259" max="260" width="16.140625" style="21" customWidth="1"/>
    <col min="261" max="261" width="15" style="21" customWidth="1"/>
    <col min="262" max="262" width="9.28515625" style="21" customWidth="1"/>
    <col min="263" max="263" width="8.28515625" style="21" customWidth="1"/>
    <col min="264" max="512" width="9.140625" style="21" customWidth="1"/>
    <col min="513" max="513" width="5.85546875" style="21" customWidth="1"/>
    <col min="514" max="514" width="44.28515625" style="21" customWidth="1"/>
    <col min="515" max="516" width="16.140625" style="21" customWidth="1"/>
    <col min="517" max="517" width="15" style="21" customWidth="1"/>
    <col min="518" max="518" width="9.28515625" style="21" customWidth="1"/>
    <col min="519" max="519" width="8.28515625" style="21" customWidth="1"/>
    <col min="520" max="768" width="9.140625" style="21" customWidth="1"/>
    <col min="769" max="769" width="5.85546875" style="21" customWidth="1"/>
    <col min="770" max="770" width="44.28515625" style="21" customWidth="1"/>
    <col min="771" max="772" width="16.140625" style="21" customWidth="1"/>
    <col min="773" max="773" width="15" style="21" customWidth="1"/>
    <col min="774" max="774" width="9.28515625" style="21" customWidth="1"/>
    <col min="775" max="775" width="8.28515625" style="21" customWidth="1"/>
    <col min="776" max="1025" width="9.140625" style="21" customWidth="1"/>
  </cols>
  <sheetData>
    <row r="1" spans="1:10">
      <c r="A1" s="6" t="s">
        <v>0</v>
      </c>
      <c r="B1" s="7"/>
      <c r="C1" s="4"/>
      <c r="D1" s="561"/>
      <c r="E1" s="4"/>
      <c r="F1" s="4"/>
      <c r="G1" s="4"/>
    </row>
    <row r="2" spans="1:10">
      <c r="A2" s="6" t="s">
        <v>1</v>
      </c>
      <c r="B2" s="7"/>
      <c r="C2" s="4"/>
      <c r="D2" s="589"/>
      <c r="E2" s="13"/>
      <c r="F2" s="119"/>
      <c r="G2" s="120"/>
      <c r="H2" s="121"/>
    </row>
    <row r="3" spans="1:10">
      <c r="A3" s="6"/>
      <c r="B3" s="7"/>
      <c r="C3" s="4"/>
      <c r="D3" s="589"/>
      <c r="E3" s="14"/>
      <c r="F3" s="119"/>
      <c r="G3" s="120"/>
      <c r="H3" s="121"/>
    </row>
    <row r="4" spans="1:10">
      <c r="A4" s="6" t="s">
        <v>1152</v>
      </c>
      <c r="B4" s="7"/>
      <c r="C4" s="4"/>
      <c r="D4" s="589"/>
      <c r="E4" s="17"/>
      <c r="F4" s="119"/>
      <c r="G4" s="120"/>
      <c r="H4" s="121"/>
    </row>
    <row r="5" spans="1:10">
      <c r="A5" s="3"/>
      <c r="B5" s="9"/>
      <c r="C5" s="11"/>
      <c r="D5" s="589"/>
      <c r="E5" s="14"/>
      <c r="F5" s="119"/>
      <c r="G5" s="120"/>
      <c r="H5" s="121"/>
    </row>
    <row r="6" spans="1:10">
      <c r="A6" s="16" t="s">
        <v>1197</v>
      </c>
      <c r="B6" s="9"/>
      <c r="C6" s="11"/>
      <c r="D6" s="579"/>
      <c r="E6" s="17"/>
      <c r="F6" s="25"/>
      <c r="G6" s="25"/>
      <c r="H6" s="121"/>
    </row>
    <row r="7" spans="1:10">
      <c r="A7" s="16"/>
      <c r="B7" s="9"/>
      <c r="C7" s="11"/>
      <c r="D7" s="589"/>
      <c r="E7" s="14"/>
      <c r="F7" s="124"/>
      <c r="G7" s="25"/>
      <c r="H7" s="121"/>
    </row>
    <row r="8" spans="1:10">
      <c r="A8" s="16"/>
      <c r="B8" s="9"/>
      <c r="C8" s="11"/>
      <c r="E8" s="17"/>
      <c r="F8" s="124"/>
      <c r="G8" s="25"/>
      <c r="H8" s="121"/>
    </row>
    <row r="9" spans="1:10">
      <c r="A9" s="16"/>
      <c r="B9" s="23"/>
      <c r="C9" s="20"/>
      <c r="D9" s="582"/>
      <c r="E9" s="29"/>
      <c r="F9" s="5"/>
      <c r="G9" s="5"/>
    </row>
    <row r="10" spans="1:10">
      <c r="D10" s="564"/>
      <c r="E10" s="29"/>
      <c r="F10" s="125"/>
      <c r="G10" s="125"/>
      <c r="J10" s="323"/>
    </row>
    <row r="11" spans="1:10">
      <c r="D11" s="584"/>
      <c r="E11" s="125"/>
      <c r="F11" s="125"/>
      <c r="G11" s="125"/>
    </row>
    <row r="12" spans="1:10">
      <c r="D12" s="584"/>
      <c r="E12" s="125"/>
      <c r="F12" s="125"/>
      <c r="G12" s="125"/>
    </row>
    <row r="13" spans="1:10" ht="13.5">
      <c r="A13" s="718" t="s">
        <v>1153</v>
      </c>
      <c r="B13" s="718"/>
      <c r="C13" s="718"/>
      <c r="D13" s="718"/>
      <c r="E13" s="718"/>
      <c r="F13" s="718"/>
      <c r="G13" s="718"/>
    </row>
    <row r="14" spans="1:10" ht="13.5">
      <c r="A14" s="718" t="s">
        <v>1250</v>
      </c>
      <c r="B14" s="718"/>
      <c r="C14" s="718"/>
      <c r="D14" s="718"/>
      <c r="E14" s="718"/>
      <c r="F14" s="718"/>
      <c r="G14" s="718"/>
    </row>
    <row r="16" spans="1:10" ht="84.75" customHeight="1">
      <c r="A16" s="132" t="s">
        <v>351</v>
      </c>
      <c r="B16" s="128" t="s">
        <v>16</v>
      </c>
      <c r="C16" s="132" t="s">
        <v>1154</v>
      </c>
      <c r="D16" s="587" t="s">
        <v>19</v>
      </c>
      <c r="E16" s="132" t="s">
        <v>353</v>
      </c>
      <c r="F16" s="132" t="s">
        <v>238</v>
      </c>
      <c r="G16" s="132" t="s">
        <v>354</v>
      </c>
    </row>
    <row r="17" spans="1:7">
      <c r="A17" s="180"/>
      <c r="B17" s="181"/>
      <c r="C17" s="183">
        <v>1</v>
      </c>
      <c r="D17" s="596">
        <v>2</v>
      </c>
      <c r="E17" s="183">
        <v>3</v>
      </c>
      <c r="F17" s="133">
        <v>4</v>
      </c>
      <c r="G17" s="133">
        <v>5</v>
      </c>
    </row>
    <row r="18" spans="1:7" ht="21.75" customHeight="1">
      <c r="A18" s="184">
        <v>1</v>
      </c>
      <c r="B18" s="540" t="s">
        <v>1155</v>
      </c>
      <c r="C18" s="541">
        <f>C19+C20+C21+C26</f>
        <v>5924899</v>
      </c>
      <c r="D18" s="541">
        <f>D19+D20+D21+D26</f>
        <v>1151990</v>
      </c>
      <c r="E18" s="541">
        <f>E19+E20+E21+E26</f>
        <v>1151990</v>
      </c>
      <c r="F18" s="542">
        <f t="shared" ref="F18:F38" si="0">SUM(D18/C18)</f>
        <v>0.19443200635150068</v>
      </c>
      <c r="G18" s="542">
        <f t="shared" ref="G18:G44" si="1">SUM(D18/E18)</f>
        <v>1</v>
      </c>
    </row>
    <row r="19" spans="1:7" ht="20.25" customHeight="1">
      <c r="A19" s="187">
        <v>2</v>
      </c>
      <c r="B19" s="543" t="s">
        <v>809</v>
      </c>
      <c r="C19" s="193">
        <v>0</v>
      </c>
      <c r="D19" s="598">
        <v>0</v>
      </c>
      <c r="E19" s="598">
        <v>0</v>
      </c>
      <c r="F19" s="544" t="e">
        <f t="shared" si="0"/>
        <v>#DIV/0!</v>
      </c>
      <c r="G19" s="544" t="e">
        <f t="shared" si="1"/>
        <v>#DIV/0!</v>
      </c>
    </row>
    <row r="20" spans="1:7" ht="28.5" customHeight="1">
      <c r="A20" s="188">
        <v>3</v>
      </c>
      <c r="B20" s="545" t="s">
        <v>1156</v>
      </c>
      <c r="C20" s="193">
        <v>5522899</v>
      </c>
      <c r="D20" s="598">
        <v>1012658</v>
      </c>
      <c r="E20" s="598">
        <v>1012658</v>
      </c>
      <c r="F20" s="544">
        <f t="shared" si="0"/>
        <v>0.18335624098865469</v>
      </c>
      <c r="G20" s="544">
        <f t="shared" si="1"/>
        <v>1</v>
      </c>
    </row>
    <row r="21" spans="1:7">
      <c r="A21" s="184">
        <v>4</v>
      </c>
      <c r="B21" s="190" t="s">
        <v>1157</v>
      </c>
      <c r="C21" s="192">
        <f>C22+C23+C24+C25</f>
        <v>322000</v>
      </c>
      <c r="D21" s="597">
        <f>D22+D23+D24+D25</f>
        <v>139332</v>
      </c>
      <c r="E21" s="597">
        <f>E22+E23+E24+E25</f>
        <v>139332</v>
      </c>
      <c r="F21" s="142">
        <f t="shared" si="0"/>
        <v>0.43270807453416149</v>
      </c>
      <c r="G21" s="142">
        <f t="shared" si="1"/>
        <v>1</v>
      </c>
    </row>
    <row r="22" spans="1:7">
      <c r="A22" s="187">
        <v>5</v>
      </c>
      <c r="B22" s="146" t="s">
        <v>1158</v>
      </c>
      <c r="C22" s="192">
        <v>5000</v>
      </c>
      <c r="D22" s="597">
        <v>4991</v>
      </c>
      <c r="E22" s="597">
        <v>4991</v>
      </c>
      <c r="F22" s="142">
        <f t="shared" si="0"/>
        <v>0.99819999999999998</v>
      </c>
      <c r="G22" s="142">
        <f t="shared" si="1"/>
        <v>1</v>
      </c>
    </row>
    <row r="23" spans="1:7">
      <c r="A23" s="188">
        <v>6</v>
      </c>
      <c r="B23" s="146" t="s">
        <v>1159</v>
      </c>
      <c r="C23" s="192">
        <v>130000</v>
      </c>
      <c r="D23" s="597">
        <v>56130</v>
      </c>
      <c r="E23" s="597">
        <v>56130</v>
      </c>
      <c r="F23" s="142">
        <f t="shared" si="0"/>
        <v>0.43176923076923079</v>
      </c>
      <c r="G23" s="142">
        <f t="shared" si="1"/>
        <v>1</v>
      </c>
    </row>
    <row r="24" spans="1:7">
      <c r="A24" s="184">
        <v>7</v>
      </c>
      <c r="B24" s="146" t="s">
        <v>1160</v>
      </c>
      <c r="C24" s="192"/>
      <c r="D24" s="597"/>
      <c r="E24" s="597"/>
      <c r="F24" s="142" t="e">
        <f t="shared" si="0"/>
        <v>#DIV/0!</v>
      </c>
      <c r="G24" s="142" t="e">
        <f t="shared" si="1"/>
        <v>#DIV/0!</v>
      </c>
    </row>
    <row r="25" spans="1:7">
      <c r="A25" s="187">
        <v>8</v>
      </c>
      <c r="B25" s="146" t="s">
        <v>1161</v>
      </c>
      <c r="C25" s="192">
        <v>187000</v>
      </c>
      <c r="D25" s="597">
        <v>78211</v>
      </c>
      <c r="E25" s="597">
        <v>78211</v>
      </c>
      <c r="F25" s="142">
        <f t="shared" si="0"/>
        <v>0.41824064171122993</v>
      </c>
      <c r="G25" s="142">
        <f t="shared" si="1"/>
        <v>1</v>
      </c>
    </row>
    <row r="26" spans="1:7">
      <c r="A26" s="188">
        <v>9</v>
      </c>
      <c r="B26" s="146" t="s">
        <v>1162</v>
      </c>
      <c r="C26" s="192">
        <v>80000</v>
      </c>
      <c r="D26" s="597"/>
      <c r="E26" s="597"/>
      <c r="F26" s="142">
        <f t="shared" si="0"/>
        <v>0</v>
      </c>
      <c r="G26" s="142" t="e">
        <f t="shared" si="1"/>
        <v>#DIV/0!</v>
      </c>
    </row>
    <row r="27" spans="1:7" ht="21" customHeight="1">
      <c r="A27" s="184">
        <v>10</v>
      </c>
      <c r="B27" s="546" t="s">
        <v>1163</v>
      </c>
      <c r="C27" s="627">
        <f>C28+C29+C30+C31+C32</f>
        <v>6247589</v>
      </c>
      <c r="D27" s="541">
        <f>D28+D29+D30+D31+D32</f>
        <v>2449414</v>
      </c>
      <c r="E27" s="541">
        <f>E28+E29+E30+E31+E32</f>
        <v>2449414</v>
      </c>
      <c r="F27" s="542">
        <f t="shared" si="0"/>
        <v>0.39205748009352087</v>
      </c>
      <c r="G27" s="542">
        <f t="shared" si="1"/>
        <v>1</v>
      </c>
    </row>
    <row r="28" spans="1:7">
      <c r="A28" s="187">
        <v>11</v>
      </c>
      <c r="B28" s="194" t="s">
        <v>1164</v>
      </c>
      <c r="C28" s="628">
        <v>4961232</v>
      </c>
      <c r="D28" s="597">
        <v>2237894</v>
      </c>
      <c r="E28" s="597">
        <v>2237894</v>
      </c>
      <c r="F28" s="142">
        <f t="shared" si="0"/>
        <v>0.45107626492774378</v>
      </c>
      <c r="G28" s="142">
        <f t="shared" si="1"/>
        <v>1</v>
      </c>
    </row>
    <row r="29" spans="1:7">
      <c r="A29" s="188">
        <v>12</v>
      </c>
      <c r="B29" s="196" t="s">
        <v>1165</v>
      </c>
      <c r="C29" s="628">
        <v>1119957</v>
      </c>
      <c r="D29" s="597">
        <v>209982</v>
      </c>
      <c r="E29" s="597">
        <v>209982</v>
      </c>
      <c r="F29" s="142">
        <f t="shared" si="0"/>
        <v>0.18749112689147887</v>
      </c>
      <c r="G29" s="142">
        <f t="shared" si="1"/>
        <v>1</v>
      </c>
    </row>
    <row r="30" spans="1:7">
      <c r="A30" s="184">
        <v>13</v>
      </c>
      <c r="B30" s="196" t="s">
        <v>1166</v>
      </c>
      <c r="C30" s="628">
        <v>0</v>
      </c>
      <c r="D30" s="597"/>
      <c r="E30" s="597"/>
      <c r="F30" s="142" t="e">
        <f t="shared" si="0"/>
        <v>#DIV/0!</v>
      </c>
      <c r="G30" s="142" t="e">
        <f t="shared" si="1"/>
        <v>#DIV/0!</v>
      </c>
    </row>
    <row r="31" spans="1:7">
      <c r="A31" s="187">
        <v>14</v>
      </c>
      <c r="B31" s="196" t="s">
        <v>267</v>
      </c>
      <c r="C31" s="628">
        <v>16400</v>
      </c>
      <c r="D31" s="597">
        <v>834</v>
      </c>
      <c r="E31" s="597">
        <v>834</v>
      </c>
      <c r="F31" s="142">
        <f t="shared" si="0"/>
        <v>5.0853658536585362E-2</v>
      </c>
      <c r="G31" s="142">
        <f t="shared" si="1"/>
        <v>1</v>
      </c>
    </row>
    <row r="32" spans="1:7">
      <c r="A32" s="188">
        <v>15</v>
      </c>
      <c r="B32" s="103" t="s">
        <v>1167</v>
      </c>
      <c r="C32" s="628">
        <f>C33+C34</f>
        <v>150000</v>
      </c>
      <c r="D32" s="597">
        <f>D33+D34</f>
        <v>704</v>
      </c>
      <c r="E32" s="597">
        <f>E33+E34</f>
        <v>704</v>
      </c>
      <c r="F32" s="142">
        <f t="shared" si="0"/>
        <v>4.6933333333333332E-3</v>
      </c>
      <c r="G32" s="142">
        <f t="shared" si="1"/>
        <v>1</v>
      </c>
    </row>
    <row r="33" spans="1:7">
      <c r="A33" s="184">
        <v>16</v>
      </c>
      <c r="B33" s="103" t="s">
        <v>1168</v>
      </c>
      <c r="C33" s="628">
        <v>150000</v>
      </c>
      <c r="D33" s="597">
        <v>704</v>
      </c>
      <c r="E33" s="597">
        <v>704</v>
      </c>
      <c r="F33" s="142">
        <f t="shared" si="0"/>
        <v>4.6933333333333332E-3</v>
      </c>
      <c r="G33" s="142">
        <f t="shared" si="1"/>
        <v>1</v>
      </c>
    </row>
    <row r="34" spans="1:7">
      <c r="A34" s="187">
        <v>17</v>
      </c>
      <c r="B34" s="103" t="s">
        <v>1169</v>
      </c>
      <c r="C34" s="628">
        <v>0</v>
      </c>
      <c r="D34" s="597"/>
      <c r="E34" s="597"/>
      <c r="F34" s="142" t="e">
        <f t="shared" si="0"/>
        <v>#DIV/0!</v>
      </c>
      <c r="G34" s="142" t="e">
        <f t="shared" si="1"/>
        <v>#DIV/0!</v>
      </c>
    </row>
    <row r="35" spans="1:7" ht="20.25" customHeight="1">
      <c r="A35" s="188">
        <v>18</v>
      </c>
      <c r="B35" s="547" t="s">
        <v>1170</v>
      </c>
      <c r="C35" s="541">
        <f>C18-C27</f>
        <v>-322690</v>
      </c>
      <c r="D35" s="541">
        <f>D18-D27</f>
        <v>-1297424</v>
      </c>
      <c r="E35" s="541">
        <f>E18-E27</f>
        <v>-1297424</v>
      </c>
      <c r="F35" s="542">
        <f t="shared" si="0"/>
        <v>4.0206513991756792</v>
      </c>
      <c r="G35" s="542">
        <f t="shared" si="1"/>
        <v>1</v>
      </c>
    </row>
    <row r="36" spans="1:7" ht="21" customHeight="1">
      <c r="A36" s="184">
        <v>19</v>
      </c>
      <c r="B36" s="547" t="s">
        <v>1171</v>
      </c>
      <c r="C36" s="541">
        <f>C40+C41-C37</f>
        <v>0</v>
      </c>
      <c r="D36" s="541">
        <f>D40+D41-D37</f>
        <v>0</v>
      </c>
      <c r="E36" s="541">
        <f>E40+E41-E37</f>
        <v>0</v>
      </c>
      <c r="F36" s="542" t="e">
        <f t="shared" si="0"/>
        <v>#DIV/0!</v>
      </c>
      <c r="G36" s="542" t="e">
        <f t="shared" si="1"/>
        <v>#DIV/0!</v>
      </c>
    </row>
    <row r="37" spans="1:7">
      <c r="A37" s="187">
        <v>20</v>
      </c>
      <c r="B37" s="98" t="s">
        <v>1172</v>
      </c>
      <c r="C37" s="192">
        <f>C38+C39</f>
        <v>0</v>
      </c>
      <c r="D37" s="597">
        <f>D38+D39</f>
        <v>0</v>
      </c>
      <c r="E37" s="597">
        <f>E38+E39</f>
        <v>0</v>
      </c>
      <c r="F37" s="142" t="e">
        <f t="shared" si="0"/>
        <v>#DIV/0!</v>
      </c>
      <c r="G37" s="142" t="e">
        <f t="shared" si="1"/>
        <v>#DIV/0!</v>
      </c>
    </row>
    <row r="38" spans="1:7">
      <c r="A38" s="188">
        <v>21</v>
      </c>
      <c r="B38" s="103" t="s">
        <v>1173</v>
      </c>
      <c r="C38" s="192"/>
      <c r="D38" s="597"/>
      <c r="E38" s="597"/>
      <c r="F38" s="142" t="e">
        <f t="shared" si="0"/>
        <v>#DIV/0!</v>
      </c>
      <c r="G38" s="142" t="e">
        <f t="shared" si="1"/>
        <v>#DIV/0!</v>
      </c>
    </row>
    <row r="39" spans="1:7">
      <c r="A39" s="184">
        <v>22</v>
      </c>
      <c r="B39" s="200" t="s">
        <v>1174</v>
      </c>
      <c r="C39" s="192"/>
      <c r="D39" s="597"/>
      <c r="E39" s="597"/>
      <c r="F39" s="142" t="s">
        <v>1175</v>
      </c>
      <c r="G39" s="142" t="e">
        <f t="shared" si="1"/>
        <v>#DIV/0!</v>
      </c>
    </row>
    <row r="40" spans="1:7">
      <c r="A40" s="187">
        <v>23</v>
      </c>
      <c r="B40" s="200" t="s">
        <v>1176</v>
      </c>
      <c r="C40" s="192"/>
      <c r="D40" s="597"/>
      <c r="E40" s="597"/>
      <c r="F40" s="142" t="e">
        <f>SUM(D40/C40)</f>
        <v>#DIV/0!</v>
      </c>
      <c r="G40" s="142" t="e">
        <f t="shared" si="1"/>
        <v>#DIV/0!</v>
      </c>
    </row>
    <row r="41" spans="1:7">
      <c r="A41" s="188">
        <v>24</v>
      </c>
      <c r="B41" s="200" t="s">
        <v>1177</v>
      </c>
      <c r="C41" s="192">
        <v>0</v>
      </c>
      <c r="D41" s="597">
        <v>0</v>
      </c>
      <c r="E41" s="597">
        <v>0</v>
      </c>
      <c r="F41" s="142" t="e">
        <f>SUM(D41/C41)</f>
        <v>#DIV/0!</v>
      </c>
      <c r="G41" s="142" t="e">
        <f t="shared" si="1"/>
        <v>#DIV/0!</v>
      </c>
    </row>
    <row r="42" spans="1:7">
      <c r="A42" s="184">
        <v>25</v>
      </c>
      <c r="B42" s="103" t="s">
        <v>1178</v>
      </c>
      <c r="C42" s="192"/>
      <c r="D42" s="597"/>
      <c r="E42" s="597"/>
      <c r="F42" s="142" t="e">
        <f>SUM(D42/C42)</f>
        <v>#DIV/0!</v>
      </c>
      <c r="G42" s="142" t="e">
        <f t="shared" si="1"/>
        <v>#DIV/0!</v>
      </c>
    </row>
    <row r="43" spans="1:7">
      <c r="A43" s="187">
        <v>26</v>
      </c>
      <c r="B43" s="103" t="s">
        <v>1231</v>
      </c>
      <c r="C43" s="192">
        <v>0</v>
      </c>
      <c r="D43" s="597">
        <v>0</v>
      </c>
      <c r="E43" s="597">
        <v>0</v>
      </c>
      <c r="F43" s="142" t="e">
        <f>SUM(D43/C43)</f>
        <v>#DIV/0!</v>
      </c>
      <c r="G43" s="142" t="e">
        <f t="shared" si="1"/>
        <v>#DIV/0!</v>
      </c>
    </row>
    <row r="44" spans="1:7" ht="21" customHeight="1">
      <c r="A44" s="188">
        <v>27</v>
      </c>
      <c r="B44" s="547" t="s">
        <v>1179</v>
      </c>
      <c r="C44" s="541">
        <f>C35+C36</f>
        <v>-322690</v>
      </c>
      <c r="D44" s="541">
        <f>D35+D36</f>
        <v>-1297424</v>
      </c>
      <c r="E44" s="541">
        <f>E35+E36</f>
        <v>-1297424</v>
      </c>
      <c r="F44" s="542">
        <f>SUM(D44/C44)</f>
        <v>4.0206513991756792</v>
      </c>
      <c r="G44" s="542">
        <f t="shared" si="1"/>
        <v>1</v>
      </c>
    </row>
    <row r="45" spans="1:7" ht="30.75" customHeight="1">
      <c r="A45" s="187">
        <v>28</v>
      </c>
      <c r="B45" s="548" t="s">
        <v>345</v>
      </c>
      <c r="C45" s="256">
        <v>101</v>
      </c>
      <c r="D45" s="621">
        <v>89</v>
      </c>
      <c r="E45" s="621">
        <v>89</v>
      </c>
      <c r="F45" s="549"/>
      <c r="G45" s="549"/>
    </row>
    <row r="48" spans="1:7">
      <c r="A48" s="557" t="s">
        <v>1252</v>
      </c>
      <c r="B48" s="2"/>
      <c r="C48" s="323"/>
      <c r="E48" s="512"/>
      <c r="F48" s="512"/>
    </row>
    <row r="49" spans="1:6">
      <c r="A49" s="323"/>
      <c r="B49" s="323"/>
      <c r="C49" s="323"/>
      <c r="E49" s="512"/>
      <c r="F49" s="512"/>
    </row>
    <row r="50" spans="1:6">
      <c r="A50" s="323"/>
      <c r="B50" s="323"/>
      <c r="C50" s="323"/>
      <c r="E50" s="512"/>
      <c r="F50" s="512"/>
    </row>
    <row r="51" spans="1:6">
      <c r="A51" s="323"/>
      <c r="B51" s="3" t="s">
        <v>1220</v>
      </c>
      <c r="D51" s="561" t="s">
        <v>1222</v>
      </c>
      <c r="E51" s="276" t="s">
        <v>1253</v>
      </c>
      <c r="F51" s="512"/>
    </row>
    <row r="52" spans="1:6">
      <c r="A52" s="557"/>
      <c r="B52" s="3" t="s">
        <v>1221</v>
      </c>
      <c r="D52" s="622"/>
      <c r="E52" s="4" t="s">
        <v>1223</v>
      </c>
      <c r="F52" s="512"/>
    </row>
    <row r="53" spans="1:6">
      <c r="A53" s="1"/>
      <c r="B53" s="3" t="s">
        <v>1224</v>
      </c>
      <c r="D53" s="561"/>
      <c r="E53" s="512"/>
      <c r="F53" s="512"/>
    </row>
    <row r="54" spans="1:6">
      <c r="A54" s="512"/>
      <c r="B54" s="512"/>
      <c r="C54" s="513"/>
      <c r="D54" s="622"/>
      <c r="E54" s="512"/>
      <c r="F54" s="512"/>
    </row>
  </sheetData>
  <mergeCells count="2">
    <mergeCell ref="A13:G13"/>
    <mergeCell ref="A14:G14"/>
  </mergeCells>
  <pageMargins left="0.7" right="0.7" top="0.75" bottom="0.75" header="0.51180555555555496" footer="0.51180555555555496"/>
  <pageSetup paperSize="9" scale="77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MK95"/>
  <sheetViews>
    <sheetView view="pageBreakPreview" zoomScale="140" zoomScaleNormal="100" zoomScaleSheetLayoutView="140" workbookViewId="0">
      <selection activeCell="J17" sqref="J17"/>
    </sheetView>
  </sheetViews>
  <sheetFormatPr defaultRowHeight="12.75"/>
  <cols>
    <col min="1" max="1" width="4.28515625" style="21" customWidth="1"/>
    <col min="2" max="2" width="46.140625" style="21" customWidth="1"/>
    <col min="3" max="3" width="7.5703125" style="21" customWidth="1"/>
    <col min="4" max="4" width="14.85546875" style="635" customWidth="1"/>
    <col min="5" max="5" width="14.28515625" style="635" customWidth="1"/>
    <col min="6" max="6" width="16" style="635" customWidth="1"/>
    <col min="7" max="7" width="8.28515625" style="635" customWidth="1"/>
    <col min="8" max="8" width="9.85546875" style="21" customWidth="1"/>
    <col min="9" max="9" width="4.85546875" style="21" customWidth="1"/>
    <col min="10" max="11" width="1.5703125" style="21" customWidth="1"/>
    <col min="12" max="12" width="0.42578125" style="21" hidden="1" customWidth="1"/>
    <col min="13" max="14" width="1.5703125" style="21" hidden="1" customWidth="1"/>
    <col min="15" max="1025" width="9.140625" style="21" customWidth="1"/>
  </cols>
  <sheetData>
    <row r="1" spans="1:15">
      <c r="A1" s="6" t="s">
        <v>0</v>
      </c>
      <c r="B1" s="7"/>
      <c r="C1" s="3"/>
      <c r="D1" s="639"/>
      <c r="E1" s="639"/>
      <c r="F1" s="639"/>
      <c r="G1" s="639"/>
      <c r="H1" s="4"/>
      <c r="I1" s="4"/>
      <c r="J1" s="4"/>
      <c r="K1" s="4"/>
      <c r="L1" s="4"/>
      <c r="M1" s="4"/>
      <c r="N1" s="4"/>
    </row>
    <row r="2" spans="1:15">
      <c r="A2" s="6" t="s">
        <v>1</v>
      </c>
      <c r="B2" s="7"/>
      <c r="C2" s="3"/>
      <c r="D2" s="639"/>
      <c r="E2" s="639"/>
      <c r="F2" s="639"/>
      <c r="G2" s="639"/>
      <c r="H2" s="4"/>
      <c r="I2" s="4"/>
      <c r="J2" s="118"/>
      <c r="K2" s="118"/>
      <c r="L2" s="118"/>
      <c r="M2" s="118"/>
      <c r="N2" s="118"/>
    </row>
    <row r="3" spans="1:15" ht="18" customHeight="1">
      <c r="A3" s="6"/>
      <c r="B3" s="7"/>
      <c r="C3" s="3"/>
      <c r="D3" s="649"/>
      <c r="E3" s="650" t="s">
        <v>3</v>
      </c>
      <c r="F3" s="650"/>
      <c r="G3" s="714">
        <v>80301</v>
      </c>
      <c r="H3" s="714"/>
      <c r="I3" s="714"/>
      <c r="J3" s="714"/>
      <c r="K3" s="714"/>
      <c r="L3" s="4"/>
      <c r="M3" s="4"/>
      <c r="N3" s="4"/>
    </row>
    <row r="4" spans="1:15">
      <c r="A4" s="6" t="s">
        <v>230</v>
      </c>
      <c r="B4" s="7"/>
      <c r="C4" s="3"/>
      <c r="D4" s="649"/>
      <c r="E4" s="633"/>
      <c r="F4" s="634"/>
      <c r="G4" s="651"/>
      <c r="H4" s="120"/>
      <c r="I4" s="121"/>
      <c r="J4" s="4"/>
      <c r="K4" s="4"/>
      <c r="L4" s="4"/>
      <c r="M4" s="4"/>
      <c r="N4" s="4"/>
    </row>
    <row r="5" spans="1:15">
      <c r="A5" s="3"/>
      <c r="B5" s="9"/>
      <c r="C5" s="11"/>
      <c r="D5" s="652"/>
      <c r="E5" s="633"/>
      <c r="F5" s="644"/>
      <c r="G5" s="651"/>
      <c r="H5" s="120"/>
      <c r="I5" s="121"/>
      <c r="J5" s="122"/>
      <c r="K5" s="122"/>
      <c r="L5" s="122"/>
      <c r="M5" s="122"/>
      <c r="N5" s="122"/>
    </row>
    <row r="6" spans="1:15" ht="17.25" customHeight="1">
      <c r="B6" s="16" t="s">
        <v>231</v>
      </c>
      <c r="C6" s="11"/>
      <c r="D6" s="653"/>
      <c r="E6" s="709" t="s">
        <v>5</v>
      </c>
      <c r="F6" s="709"/>
      <c r="G6" s="715">
        <v>21040010</v>
      </c>
      <c r="H6" s="715"/>
      <c r="I6" s="715"/>
      <c r="J6" s="715"/>
      <c r="K6" s="715"/>
      <c r="L6" s="11"/>
      <c r="M6" s="11"/>
      <c r="N6" s="11"/>
    </row>
    <row r="7" spans="1:15" ht="7.5" customHeight="1">
      <c r="A7" s="16"/>
      <c r="B7" s="9"/>
      <c r="C7" s="11"/>
      <c r="D7" s="653"/>
      <c r="E7" s="634"/>
      <c r="F7" s="644"/>
      <c r="G7" s="641"/>
      <c r="H7" s="25"/>
      <c r="I7" s="121"/>
      <c r="J7" s="11"/>
      <c r="K7" s="11"/>
      <c r="L7" s="11"/>
      <c r="M7" s="11"/>
      <c r="N7" s="11"/>
    </row>
    <row r="8" spans="1:15" ht="21" customHeight="1">
      <c r="A8" s="16"/>
      <c r="B8" s="18" t="s">
        <v>1183</v>
      </c>
      <c r="C8" s="11"/>
      <c r="D8" s="653"/>
      <c r="E8" s="709" t="s">
        <v>6</v>
      </c>
      <c r="F8" s="709"/>
      <c r="G8" s="716"/>
      <c r="H8" s="716"/>
      <c r="I8" s="716"/>
      <c r="J8" s="716"/>
      <c r="K8" s="716"/>
      <c r="L8" s="11"/>
      <c r="M8" s="11"/>
      <c r="N8" s="11"/>
    </row>
    <row r="9" spans="1:15">
      <c r="A9" s="16"/>
      <c r="B9" s="9"/>
      <c r="C9" s="11"/>
      <c r="D9" s="653"/>
      <c r="F9" s="644"/>
      <c r="G9" s="654"/>
      <c r="H9" s="25"/>
      <c r="I9" s="121"/>
      <c r="J9" s="11"/>
      <c r="K9" s="11"/>
      <c r="L9" s="11"/>
      <c r="M9" s="11"/>
      <c r="N9" s="11"/>
    </row>
    <row r="10" spans="1:15">
      <c r="B10" s="16" t="s">
        <v>7</v>
      </c>
      <c r="C10" s="20"/>
      <c r="D10" s="649"/>
      <c r="E10" s="633"/>
      <c r="F10" s="634"/>
      <c r="G10" s="641"/>
      <c r="H10" s="25"/>
      <c r="I10" s="25"/>
      <c r="J10" s="5"/>
      <c r="K10" s="5"/>
      <c r="L10" s="5"/>
      <c r="M10" s="5"/>
      <c r="N10" s="5"/>
    </row>
    <row r="11" spans="1:15" ht="24" customHeight="1">
      <c r="A11" s="16"/>
      <c r="B11" s="18" t="s">
        <v>1184</v>
      </c>
      <c r="C11" s="16"/>
      <c r="D11" s="655"/>
      <c r="E11" s="709" t="s">
        <v>8</v>
      </c>
      <c r="F11" s="709"/>
      <c r="G11" s="710"/>
      <c r="H11" s="710"/>
      <c r="I11" s="710"/>
      <c r="J11" s="710"/>
      <c r="K11" s="710"/>
      <c r="L11" s="5"/>
      <c r="M11" s="5"/>
      <c r="N11" s="5"/>
    </row>
    <row r="12" spans="1:15" ht="18.75" customHeight="1">
      <c r="B12" s="16" t="s">
        <v>9</v>
      </c>
      <c r="C12" s="20"/>
      <c r="D12" s="655"/>
      <c r="G12" s="641"/>
      <c r="H12" s="25"/>
      <c r="I12" s="121"/>
      <c r="J12" s="5"/>
      <c r="K12" s="5"/>
      <c r="L12" s="5"/>
      <c r="M12" s="5"/>
      <c r="N12" s="5"/>
      <c r="O12" s="125"/>
    </row>
    <row r="13" spans="1:15" ht="22.5" customHeight="1">
      <c r="A13" s="16"/>
      <c r="B13" s="18" t="s">
        <v>1186</v>
      </c>
      <c r="C13" s="20"/>
      <c r="D13" s="655"/>
      <c r="E13" s="711" t="s">
        <v>10</v>
      </c>
      <c r="F13" s="711"/>
      <c r="G13" s="712" t="s">
        <v>1185</v>
      </c>
      <c r="H13" s="712"/>
      <c r="I13" s="121"/>
      <c r="J13" s="5"/>
      <c r="K13" s="5"/>
      <c r="L13" s="5"/>
      <c r="M13" s="5"/>
      <c r="N13" s="5"/>
    </row>
    <row r="14" spans="1:15" ht="7.5" customHeight="1">
      <c r="A14" s="16"/>
      <c r="B14" s="23"/>
      <c r="C14" s="20"/>
      <c r="D14" s="655"/>
      <c r="E14" s="637"/>
      <c r="F14" s="637"/>
      <c r="G14" s="641"/>
      <c r="H14" s="25"/>
      <c r="I14" s="121"/>
      <c r="J14" s="5"/>
      <c r="K14" s="5"/>
      <c r="L14" s="5"/>
      <c r="M14" s="5"/>
      <c r="N14" s="5"/>
    </row>
    <row r="15" spans="1:15" ht="18.75" customHeight="1">
      <c r="A15" s="16"/>
      <c r="B15" s="23"/>
      <c r="C15" s="20"/>
      <c r="D15" s="655"/>
      <c r="E15" s="711" t="s">
        <v>11</v>
      </c>
      <c r="F15" s="711"/>
      <c r="G15" s="713"/>
      <c r="H15" s="713"/>
      <c r="I15" s="5"/>
      <c r="J15" s="5"/>
      <c r="K15" s="5"/>
      <c r="L15" s="5"/>
      <c r="M15" s="5"/>
      <c r="N15" s="5"/>
    </row>
    <row r="16" spans="1:15">
      <c r="B16" s="16" t="s">
        <v>232</v>
      </c>
      <c r="C16" s="20"/>
      <c r="D16" s="649"/>
      <c r="E16" s="655"/>
      <c r="F16" s="655"/>
      <c r="G16" s="656"/>
      <c r="H16" s="5"/>
      <c r="I16" s="5"/>
      <c r="J16" s="5"/>
      <c r="K16" s="5"/>
      <c r="L16" s="20"/>
      <c r="M16" s="20"/>
      <c r="N16" s="5"/>
    </row>
    <row r="17" spans="1:14" ht="23.25" customHeight="1">
      <c r="B17" s="129" t="s">
        <v>1215</v>
      </c>
      <c r="D17" s="560"/>
      <c r="E17" s="560"/>
      <c r="F17" s="655"/>
      <c r="G17" s="656"/>
      <c r="H17" s="16"/>
      <c r="I17" s="5"/>
      <c r="M17" s="5"/>
      <c r="N17" s="5"/>
    </row>
    <row r="18" spans="1:14">
      <c r="F18" s="655"/>
      <c r="G18" s="657"/>
      <c r="H18" s="29"/>
      <c r="I18" s="125"/>
      <c r="M18" s="5"/>
      <c r="N18" s="5"/>
    </row>
    <row r="19" spans="1:14" ht="15.75" customHeight="1">
      <c r="A19" s="700" t="s">
        <v>233</v>
      </c>
      <c r="B19" s="700"/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</row>
    <row r="20" spans="1:14" ht="18.75" customHeight="1">
      <c r="B20" s="706" t="s">
        <v>234</v>
      </c>
      <c r="C20" s="706"/>
      <c r="D20" s="658" t="s">
        <v>1242</v>
      </c>
      <c r="E20" s="659" t="s">
        <v>235</v>
      </c>
      <c r="F20" s="658" t="s">
        <v>1243</v>
      </c>
      <c r="G20" s="660"/>
      <c r="H20" s="34"/>
      <c r="I20" s="34"/>
      <c r="J20" s="34"/>
      <c r="K20" s="34"/>
      <c r="L20" s="34"/>
      <c r="M20" s="34"/>
      <c r="N20" s="34"/>
    </row>
    <row r="21" spans="1:14">
      <c r="A21" s="16"/>
      <c r="B21" s="16"/>
      <c r="C21" s="20"/>
      <c r="D21" s="655"/>
      <c r="E21" s="639"/>
    </row>
    <row r="22" spans="1:14" ht="14.25" customHeight="1">
      <c r="A22" s="130"/>
      <c r="B22" s="131"/>
      <c r="C22" s="131"/>
      <c r="D22" s="661"/>
      <c r="E22" s="633"/>
    </row>
    <row r="23" spans="1:14" ht="99.95" customHeight="1">
      <c r="A23" s="132" t="s">
        <v>236</v>
      </c>
      <c r="B23" s="132" t="s">
        <v>16</v>
      </c>
      <c r="C23" s="132" t="s">
        <v>17</v>
      </c>
      <c r="D23" s="662" t="s">
        <v>18</v>
      </c>
      <c r="E23" s="663" t="s">
        <v>237</v>
      </c>
      <c r="F23" s="663" t="s">
        <v>20</v>
      </c>
      <c r="G23" s="663" t="s">
        <v>238</v>
      </c>
      <c r="H23" s="132" t="s">
        <v>239</v>
      </c>
      <c r="I23" s="707"/>
      <c r="J23" s="707"/>
      <c r="K23" s="707"/>
      <c r="L23" s="707"/>
      <c r="M23" s="707"/>
      <c r="N23" s="707"/>
    </row>
    <row r="24" spans="1:14">
      <c r="A24" s="35"/>
      <c r="B24" s="35"/>
      <c r="C24" s="35"/>
      <c r="D24" s="664">
        <v>1</v>
      </c>
      <c r="E24" s="665">
        <v>2</v>
      </c>
      <c r="F24" s="666">
        <v>3</v>
      </c>
      <c r="G24" s="666">
        <v>4</v>
      </c>
      <c r="H24" s="133">
        <v>5</v>
      </c>
      <c r="I24" s="708"/>
      <c r="J24" s="708"/>
      <c r="K24" s="708"/>
      <c r="L24" s="708"/>
      <c r="M24" s="708"/>
      <c r="N24" s="708"/>
    </row>
    <row r="25" spans="1:14" ht="18.75" customHeight="1">
      <c r="A25" s="134">
        <v>1</v>
      </c>
      <c r="B25" s="135" t="s">
        <v>240</v>
      </c>
      <c r="C25" s="136"/>
      <c r="D25" s="667">
        <f>SUM(D26+D89)</f>
        <v>6247589</v>
      </c>
      <c r="E25" s="667">
        <f>SUM(E26+E89)</f>
        <v>2454409</v>
      </c>
      <c r="F25" s="667">
        <f>SUM(F26+F89)</f>
        <v>2449414</v>
      </c>
      <c r="G25" s="668">
        <f t="shared" ref="G25:G56" si="0">SUM(E25/D25)</f>
        <v>0.39285698851188833</v>
      </c>
      <c r="H25" s="137">
        <f t="shared" ref="H25:H56" si="1">SUM(E25/F25)</f>
        <v>1.0020392632686839</v>
      </c>
      <c r="I25" s="704"/>
      <c r="J25" s="704"/>
      <c r="K25" s="704"/>
      <c r="L25" s="704"/>
      <c r="M25" s="704"/>
      <c r="N25" s="704"/>
    </row>
    <row r="26" spans="1:14" ht="18.75" customHeight="1">
      <c r="A26" s="139">
        <v>2</v>
      </c>
      <c r="B26" s="43" t="s">
        <v>241</v>
      </c>
      <c r="C26" s="140"/>
      <c r="D26" s="667">
        <f>SUM(D27+D58+D74+D82)</f>
        <v>6247589</v>
      </c>
      <c r="E26" s="667">
        <f>SUM(E27+E58+E74+E82)</f>
        <v>2454409</v>
      </c>
      <c r="F26" s="667">
        <f>SUM(F27+F58+F74+F82)</f>
        <v>2449414</v>
      </c>
      <c r="G26" s="668">
        <f t="shared" si="0"/>
        <v>0.39285698851188833</v>
      </c>
      <c r="H26" s="137">
        <f t="shared" si="1"/>
        <v>1.0020392632686839</v>
      </c>
      <c r="I26" s="704"/>
      <c r="J26" s="704"/>
      <c r="K26" s="704"/>
      <c r="L26" s="704"/>
      <c r="M26" s="704"/>
      <c r="N26" s="704"/>
    </row>
    <row r="27" spans="1:14" ht="18.75" customHeight="1">
      <c r="A27" s="134">
        <v>3</v>
      </c>
      <c r="B27" s="43" t="s">
        <v>242</v>
      </c>
      <c r="C27" s="140">
        <v>610000</v>
      </c>
      <c r="D27" s="667">
        <f>SUM(D28+D31+D34+D44+D53)</f>
        <v>6097589</v>
      </c>
      <c r="E27" s="667">
        <f>SUM(E28+E31+E34+E44+E53)</f>
        <v>2449489</v>
      </c>
      <c r="F27" s="667">
        <f>SUM(F28+F31+F34+F44+F53)</f>
        <v>2448710</v>
      </c>
      <c r="G27" s="668">
        <f t="shared" si="0"/>
        <v>0.40171434972084868</v>
      </c>
      <c r="H27" s="137">
        <f t="shared" si="1"/>
        <v>1.0003181266871128</v>
      </c>
      <c r="I27" s="704"/>
      <c r="J27" s="704"/>
      <c r="K27" s="704"/>
      <c r="L27" s="704"/>
      <c r="M27" s="704"/>
      <c r="N27" s="704"/>
    </row>
    <row r="28" spans="1:14">
      <c r="A28" s="134">
        <v>4</v>
      </c>
      <c r="B28" s="47" t="s">
        <v>243</v>
      </c>
      <c r="C28" s="141">
        <v>611000</v>
      </c>
      <c r="D28" s="667">
        <f>SUM(D29:D30)</f>
        <v>4506732</v>
      </c>
      <c r="E28" s="667">
        <f>SUM(E29:E30)</f>
        <v>2015302</v>
      </c>
      <c r="F28" s="667">
        <f>SUM(F29:F30)</f>
        <v>2039009</v>
      </c>
      <c r="G28" s="668">
        <f t="shared" si="0"/>
        <v>0.44717591372196086</v>
      </c>
      <c r="H28" s="142">
        <f t="shared" si="1"/>
        <v>0.98837327348726756</v>
      </c>
      <c r="I28" s="704"/>
      <c r="J28" s="704"/>
      <c r="K28" s="704"/>
      <c r="L28" s="704"/>
      <c r="M28" s="704"/>
      <c r="N28" s="704"/>
    </row>
    <row r="29" spans="1:14">
      <c r="A29" s="139">
        <v>5</v>
      </c>
      <c r="B29" s="116" t="s">
        <v>244</v>
      </c>
      <c r="C29" s="143">
        <v>611100</v>
      </c>
      <c r="D29" s="669">
        <v>4142711</v>
      </c>
      <c r="E29" s="670">
        <v>1893166</v>
      </c>
      <c r="F29" s="670">
        <v>1888939</v>
      </c>
      <c r="G29" s="668">
        <f>SUM(E29/D29)</f>
        <v>0.45698722406655934</v>
      </c>
      <c r="H29" s="142">
        <f>SUM(E29/F29)</f>
        <v>1.0022377641628448</v>
      </c>
      <c r="I29" s="704"/>
      <c r="J29" s="704"/>
      <c r="K29" s="704"/>
      <c r="L29" s="704"/>
      <c r="M29" s="704"/>
      <c r="N29" s="704"/>
    </row>
    <row r="30" spans="1:14">
      <c r="A30" s="134">
        <v>6</v>
      </c>
      <c r="B30" s="116" t="s">
        <v>245</v>
      </c>
      <c r="C30" s="143">
        <v>611200</v>
      </c>
      <c r="D30" s="671">
        <v>364021</v>
      </c>
      <c r="E30" s="670">
        <v>122136</v>
      </c>
      <c r="F30" s="670">
        <v>150070</v>
      </c>
      <c r="G30" s="668">
        <f t="shared" si="0"/>
        <v>0.33551910466703844</v>
      </c>
      <c r="H30" s="142">
        <f t="shared" si="1"/>
        <v>0.81386019857399883</v>
      </c>
      <c r="I30" s="704"/>
      <c r="J30" s="704"/>
      <c r="K30" s="704"/>
      <c r="L30" s="704"/>
      <c r="M30" s="704"/>
      <c r="N30" s="704"/>
    </row>
    <row r="31" spans="1:14">
      <c r="A31" s="134">
        <v>7</v>
      </c>
      <c r="B31" s="47" t="s">
        <v>246</v>
      </c>
      <c r="C31" s="141">
        <v>612000</v>
      </c>
      <c r="D31" s="667">
        <f>SUM(D32:D33)</f>
        <v>454500</v>
      </c>
      <c r="E31" s="667">
        <f>SUM(E32:E33)</f>
        <v>198783</v>
      </c>
      <c r="F31" s="667">
        <f>SUM(F32:F33)</f>
        <v>198885</v>
      </c>
      <c r="G31" s="668">
        <f t="shared" si="0"/>
        <v>0.43736633663366337</v>
      </c>
      <c r="H31" s="142">
        <f t="shared" si="1"/>
        <v>0.99948714081001588</v>
      </c>
      <c r="I31" s="704"/>
      <c r="J31" s="704"/>
      <c r="K31" s="704"/>
      <c r="L31" s="704"/>
      <c r="M31" s="704"/>
      <c r="N31" s="704"/>
    </row>
    <row r="32" spans="1:14">
      <c r="A32" s="139">
        <v>8</v>
      </c>
      <c r="B32" s="116" t="s">
        <v>247</v>
      </c>
      <c r="C32" s="145">
        <v>612100</v>
      </c>
      <c r="D32" s="671">
        <v>454500</v>
      </c>
      <c r="E32" s="670">
        <v>198783</v>
      </c>
      <c r="F32" s="670">
        <v>198885</v>
      </c>
      <c r="G32" s="668">
        <f t="shared" si="0"/>
        <v>0.43736633663366337</v>
      </c>
      <c r="H32" s="142">
        <f t="shared" si="1"/>
        <v>0.99948714081001588</v>
      </c>
      <c r="I32" s="704"/>
      <c r="J32" s="704"/>
      <c r="K32" s="704"/>
      <c r="L32" s="704"/>
      <c r="M32" s="704"/>
      <c r="N32" s="704"/>
    </row>
    <row r="33" spans="1:14">
      <c r="A33" s="134">
        <v>9</v>
      </c>
      <c r="B33" s="116" t="s">
        <v>248</v>
      </c>
      <c r="C33" s="145">
        <v>612200</v>
      </c>
      <c r="D33" s="672"/>
      <c r="E33" s="670"/>
      <c r="F33" s="670"/>
      <c r="G33" s="668" t="e">
        <f t="shared" si="0"/>
        <v>#DIV/0!</v>
      </c>
      <c r="H33" s="142" t="e">
        <f t="shared" si="1"/>
        <v>#DIV/0!</v>
      </c>
      <c r="I33" s="704"/>
      <c r="J33" s="704"/>
      <c r="K33" s="704"/>
      <c r="L33" s="704"/>
      <c r="M33" s="704"/>
      <c r="N33" s="704"/>
    </row>
    <row r="34" spans="1:14" ht="24">
      <c r="A34" s="134">
        <v>10</v>
      </c>
      <c r="B34" s="47" t="s">
        <v>249</v>
      </c>
      <c r="C34" s="141">
        <v>613000</v>
      </c>
      <c r="D34" s="667">
        <f>SUM(D35:D43)</f>
        <v>1119957</v>
      </c>
      <c r="E34" s="667">
        <f>SUM(E35:E43)</f>
        <v>235404</v>
      </c>
      <c r="F34" s="667">
        <f>SUM(F35:F43)</f>
        <v>209982</v>
      </c>
      <c r="G34" s="668">
        <f t="shared" si="0"/>
        <v>0.21019021265995033</v>
      </c>
      <c r="H34" s="142">
        <f t="shared" si="1"/>
        <v>1.121067520073149</v>
      </c>
      <c r="I34" s="704"/>
      <c r="J34" s="704"/>
      <c r="K34" s="704"/>
      <c r="L34" s="704"/>
      <c r="M34" s="704"/>
      <c r="N34" s="704"/>
    </row>
    <row r="35" spans="1:14">
      <c r="A35" s="139">
        <v>11</v>
      </c>
      <c r="B35" s="116" t="s">
        <v>250</v>
      </c>
      <c r="C35" s="143">
        <v>613100</v>
      </c>
      <c r="D35" s="669">
        <v>35000</v>
      </c>
      <c r="E35" s="670">
        <v>1365</v>
      </c>
      <c r="F35" s="670">
        <v>0</v>
      </c>
      <c r="G35" s="668">
        <f t="shared" si="0"/>
        <v>3.9E-2</v>
      </c>
      <c r="H35" s="142" t="e">
        <f t="shared" si="1"/>
        <v>#DIV/0!</v>
      </c>
      <c r="I35" s="704"/>
      <c r="J35" s="704"/>
      <c r="K35" s="704"/>
      <c r="L35" s="704"/>
      <c r="M35" s="704"/>
      <c r="N35" s="704"/>
    </row>
    <row r="36" spans="1:14">
      <c r="A36" s="134">
        <v>12</v>
      </c>
      <c r="B36" s="116" t="s">
        <v>251</v>
      </c>
      <c r="C36" s="143">
        <v>613200</v>
      </c>
      <c r="D36" s="669">
        <v>142500</v>
      </c>
      <c r="E36" s="670">
        <v>81230</v>
      </c>
      <c r="F36" s="670">
        <v>79422</v>
      </c>
      <c r="G36" s="668">
        <f t="shared" si="0"/>
        <v>0.57003508771929823</v>
      </c>
      <c r="H36" s="142">
        <f t="shared" si="1"/>
        <v>1.0227644733197352</v>
      </c>
      <c r="I36" s="704"/>
      <c r="J36" s="704"/>
      <c r="K36" s="704"/>
      <c r="L36" s="704"/>
      <c r="M36" s="704"/>
      <c r="N36" s="704"/>
    </row>
    <row r="37" spans="1:14">
      <c r="A37" s="134">
        <v>13</v>
      </c>
      <c r="B37" s="116" t="s">
        <v>252</v>
      </c>
      <c r="C37" s="143">
        <v>613300</v>
      </c>
      <c r="D37" s="669">
        <v>55000</v>
      </c>
      <c r="E37" s="670">
        <v>24204</v>
      </c>
      <c r="F37" s="670">
        <v>24186</v>
      </c>
      <c r="G37" s="668">
        <f t="shared" si="0"/>
        <v>0.44007272727272728</v>
      </c>
      <c r="H37" s="142">
        <f t="shared" si="1"/>
        <v>1.0007442322004465</v>
      </c>
      <c r="I37" s="704"/>
      <c r="J37" s="704"/>
      <c r="K37" s="704"/>
      <c r="L37" s="704"/>
      <c r="M37" s="704"/>
      <c r="N37" s="704"/>
    </row>
    <row r="38" spans="1:14">
      <c r="A38" s="139">
        <v>14</v>
      </c>
      <c r="B38" s="116" t="s">
        <v>253</v>
      </c>
      <c r="C38" s="143">
        <v>613400</v>
      </c>
      <c r="D38" s="669">
        <v>60000</v>
      </c>
      <c r="E38" s="670">
        <v>8740</v>
      </c>
      <c r="F38" s="670">
        <v>4652</v>
      </c>
      <c r="G38" s="668">
        <f t="shared" si="0"/>
        <v>0.14566666666666667</v>
      </c>
      <c r="H38" s="142">
        <f t="shared" si="1"/>
        <v>1.878761822871883</v>
      </c>
      <c r="I38" s="704"/>
      <c r="J38" s="704"/>
      <c r="K38" s="704"/>
      <c r="L38" s="704"/>
      <c r="M38" s="704"/>
      <c r="N38" s="704"/>
    </row>
    <row r="39" spans="1:14">
      <c r="A39" s="134">
        <v>15</v>
      </c>
      <c r="B39" s="116" t="s">
        <v>254</v>
      </c>
      <c r="C39" s="143">
        <v>613500</v>
      </c>
      <c r="D39" s="669">
        <v>15000</v>
      </c>
      <c r="E39" s="670">
        <v>933</v>
      </c>
      <c r="F39" s="670">
        <v>85</v>
      </c>
      <c r="G39" s="668">
        <f t="shared" si="0"/>
        <v>6.2199999999999998E-2</v>
      </c>
      <c r="H39" s="142">
        <f t="shared" si="1"/>
        <v>10.976470588235294</v>
      </c>
      <c r="I39" s="704"/>
      <c r="J39" s="704"/>
      <c r="K39" s="704"/>
      <c r="L39" s="704"/>
      <c r="M39" s="704"/>
      <c r="N39" s="704"/>
    </row>
    <row r="40" spans="1:14" ht="13.5" customHeight="1">
      <c r="A40" s="134">
        <v>16</v>
      </c>
      <c r="B40" s="116" t="s">
        <v>255</v>
      </c>
      <c r="C40" s="143">
        <v>613600</v>
      </c>
      <c r="D40" s="669">
        <v>15000</v>
      </c>
      <c r="E40" s="673">
        <v>0</v>
      </c>
      <c r="F40" s="673">
        <v>0</v>
      </c>
      <c r="G40" s="668">
        <f t="shared" si="0"/>
        <v>0</v>
      </c>
      <c r="H40" s="142" t="e">
        <f t="shared" si="1"/>
        <v>#DIV/0!</v>
      </c>
      <c r="I40" s="704"/>
      <c r="J40" s="704"/>
      <c r="K40" s="704"/>
      <c r="L40" s="704"/>
      <c r="M40" s="704"/>
      <c r="N40" s="704"/>
    </row>
    <row r="41" spans="1:14" ht="13.5" customHeight="1">
      <c r="A41" s="139">
        <v>17</v>
      </c>
      <c r="B41" s="116" t="s">
        <v>256</v>
      </c>
      <c r="C41" s="143">
        <v>613700</v>
      </c>
      <c r="D41" s="669">
        <v>52500</v>
      </c>
      <c r="E41" s="673">
        <v>5129</v>
      </c>
      <c r="F41" s="673">
        <v>2672</v>
      </c>
      <c r="G41" s="668">
        <f t="shared" si="0"/>
        <v>9.7695238095238099E-2</v>
      </c>
      <c r="H41" s="142">
        <f t="shared" si="1"/>
        <v>1.9195359281437125</v>
      </c>
      <c r="I41" s="138"/>
      <c r="J41" s="138"/>
      <c r="K41" s="138"/>
      <c r="L41" s="138"/>
      <c r="M41" s="138"/>
      <c r="N41" s="138"/>
    </row>
    <row r="42" spans="1:14" ht="24">
      <c r="A42" s="134">
        <v>18</v>
      </c>
      <c r="B42" s="116" t="s">
        <v>257</v>
      </c>
      <c r="C42" s="143">
        <v>613800</v>
      </c>
      <c r="D42" s="669">
        <v>29200</v>
      </c>
      <c r="E42" s="673">
        <v>1619</v>
      </c>
      <c r="F42" s="673">
        <v>1405</v>
      </c>
      <c r="G42" s="668">
        <f>SUM(E42/D42)</f>
        <v>5.5445205479452052E-2</v>
      </c>
      <c r="H42" s="142">
        <f>SUM(E42/F42)</f>
        <v>1.1523131672597864</v>
      </c>
      <c r="I42" s="704"/>
      <c r="J42" s="704"/>
      <c r="K42" s="704"/>
      <c r="L42" s="704"/>
      <c r="M42" s="704"/>
      <c r="N42" s="704"/>
    </row>
    <row r="43" spans="1:14">
      <c r="A43" s="134">
        <v>19</v>
      </c>
      <c r="B43" s="116" t="s">
        <v>258</v>
      </c>
      <c r="C43" s="143">
        <v>613900</v>
      </c>
      <c r="D43" s="670">
        <v>715757</v>
      </c>
      <c r="E43" s="673">
        <v>112184</v>
      </c>
      <c r="F43" s="673">
        <v>97560</v>
      </c>
      <c r="G43" s="668">
        <f>SUM(E43/D43)</f>
        <v>0.1567347577459948</v>
      </c>
      <c r="H43" s="142">
        <f>SUM(E43/F43)</f>
        <v>1.1498974989749897</v>
      </c>
      <c r="I43" s="138"/>
      <c r="J43" s="138"/>
      <c r="K43" s="138"/>
      <c r="L43" s="138"/>
      <c r="M43" s="138"/>
      <c r="N43" s="138"/>
    </row>
    <row r="44" spans="1:14" ht="24">
      <c r="A44" s="139">
        <v>20</v>
      </c>
      <c r="B44" s="47" t="s">
        <v>259</v>
      </c>
      <c r="C44" s="141">
        <v>614000</v>
      </c>
      <c r="D44" s="667">
        <f>SUM(D45:D52)</f>
        <v>16400</v>
      </c>
      <c r="E44" s="667">
        <f>SUM(E45:E52)</f>
        <v>0</v>
      </c>
      <c r="F44" s="667">
        <f>SUM(F45:F52)</f>
        <v>834</v>
      </c>
      <c r="G44" s="668">
        <f t="shared" si="0"/>
        <v>0</v>
      </c>
      <c r="H44" s="142">
        <f t="shared" si="1"/>
        <v>0</v>
      </c>
      <c r="I44" s="704"/>
      <c r="J44" s="704"/>
      <c r="K44" s="704"/>
      <c r="L44" s="704"/>
      <c r="M44" s="704"/>
      <c r="N44" s="704"/>
    </row>
    <row r="45" spans="1:14">
      <c r="A45" s="134">
        <v>21</v>
      </c>
      <c r="B45" s="146" t="s">
        <v>260</v>
      </c>
      <c r="C45" s="143">
        <v>614100</v>
      </c>
      <c r="D45" s="670"/>
      <c r="E45" s="671"/>
      <c r="F45" s="671"/>
      <c r="G45" s="668" t="e">
        <f t="shared" si="0"/>
        <v>#DIV/0!</v>
      </c>
      <c r="H45" s="142" t="e">
        <f t="shared" si="1"/>
        <v>#DIV/0!</v>
      </c>
      <c r="I45" s="704"/>
      <c r="J45" s="704"/>
      <c r="K45" s="704"/>
      <c r="L45" s="704"/>
      <c r="M45" s="704"/>
      <c r="N45" s="704"/>
    </row>
    <row r="46" spans="1:14">
      <c r="A46" s="134">
        <v>22</v>
      </c>
      <c r="B46" s="146" t="s">
        <v>261</v>
      </c>
      <c r="C46" s="143">
        <v>614200</v>
      </c>
      <c r="D46" s="670">
        <v>200</v>
      </c>
      <c r="E46" s="673"/>
      <c r="F46" s="673"/>
      <c r="G46" s="668">
        <f t="shared" si="0"/>
        <v>0</v>
      </c>
      <c r="H46" s="142" t="e">
        <f t="shared" si="1"/>
        <v>#DIV/0!</v>
      </c>
      <c r="I46" s="704"/>
      <c r="J46" s="704"/>
      <c r="K46" s="704"/>
      <c r="L46" s="704"/>
      <c r="M46" s="704"/>
      <c r="N46" s="704"/>
    </row>
    <row r="47" spans="1:14">
      <c r="A47" s="139">
        <v>23</v>
      </c>
      <c r="B47" s="146" t="s">
        <v>262</v>
      </c>
      <c r="C47" s="143">
        <v>614300</v>
      </c>
      <c r="D47" s="670">
        <v>16000</v>
      </c>
      <c r="E47" s="673">
        <v>0</v>
      </c>
      <c r="F47" s="673">
        <v>834</v>
      </c>
      <c r="G47" s="668">
        <f t="shared" si="0"/>
        <v>0</v>
      </c>
      <c r="H47" s="142">
        <f t="shared" si="1"/>
        <v>0</v>
      </c>
      <c r="I47" s="704"/>
      <c r="J47" s="704"/>
      <c r="K47" s="704"/>
      <c r="L47" s="704"/>
      <c r="M47" s="704"/>
      <c r="N47" s="704"/>
    </row>
    <row r="48" spans="1:14">
      <c r="A48" s="134">
        <v>24</v>
      </c>
      <c r="B48" s="116" t="s">
        <v>263</v>
      </c>
      <c r="C48" s="143">
        <v>614400</v>
      </c>
      <c r="D48" s="670"/>
      <c r="E48" s="673"/>
      <c r="F48" s="673"/>
      <c r="G48" s="668" t="e">
        <f t="shared" si="0"/>
        <v>#DIV/0!</v>
      </c>
      <c r="H48" s="142" t="e">
        <f t="shared" si="1"/>
        <v>#DIV/0!</v>
      </c>
      <c r="I48" s="704"/>
      <c r="J48" s="704"/>
      <c r="K48" s="704"/>
      <c r="L48" s="704"/>
      <c r="M48" s="704"/>
      <c r="N48" s="704"/>
    </row>
    <row r="49" spans="1:14">
      <c r="A49" s="134">
        <v>25</v>
      </c>
      <c r="B49" s="146" t="s">
        <v>264</v>
      </c>
      <c r="C49" s="143">
        <v>614500</v>
      </c>
      <c r="D49" s="670"/>
      <c r="E49" s="673"/>
      <c r="F49" s="673"/>
      <c r="G49" s="668" t="e">
        <f t="shared" si="0"/>
        <v>#DIV/0!</v>
      </c>
      <c r="H49" s="142" t="e">
        <f t="shared" si="1"/>
        <v>#DIV/0!</v>
      </c>
      <c r="I49" s="704"/>
      <c r="J49" s="704"/>
      <c r="K49" s="704"/>
      <c r="L49" s="704"/>
      <c r="M49" s="704"/>
      <c r="N49" s="704"/>
    </row>
    <row r="50" spans="1:14">
      <c r="A50" s="139">
        <v>26</v>
      </c>
      <c r="B50" s="116" t="s">
        <v>265</v>
      </c>
      <c r="C50" s="143">
        <v>614600</v>
      </c>
      <c r="D50" s="670"/>
      <c r="E50" s="673"/>
      <c r="F50" s="673"/>
      <c r="G50" s="668" t="e">
        <f t="shared" si="0"/>
        <v>#DIV/0!</v>
      </c>
      <c r="H50" s="142" t="e">
        <f t="shared" si="1"/>
        <v>#DIV/0!</v>
      </c>
      <c r="I50" s="704"/>
      <c r="J50" s="704"/>
      <c r="K50" s="704"/>
      <c r="L50" s="704"/>
      <c r="M50" s="704"/>
      <c r="N50" s="704"/>
    </row>
    <row r="51" spans="1:14">
      <c r="A51" s="134">
        <v>27</v>
      </c>
      <c r="B51" s="146" t="s">
        <v>266</v>
      </c>
      <c r="C51" s="143">
        <v>614700</v>
      </c>
      <c r="D51" s="670"/>
      <c r="E51" s="673"/>
      <c r="F51" s="673"/>
      <c r="G51" s="668" t="e">
        <f t="shared" si="0"/>
        <v>#DIV/0!</v>
      </c>
      <c r="H51" s="142" t="e">
        <f t="shared" si="1"/>
        <v>#DIV/0!</v>
      </c>
      <c r="I51" s="704"/>
      <c r="J51" s="704"/>
      <c r="K51" s="704"/>
      <c r="L51" s="704"/>
      <c r="M51" s="704"/>
      <c r="N51" s="704"/>
    </row>
    <row r="52" spans="1:14">
      <c r="A52" s="134">
        <v>28</v>
      </c>
      <c r="B52" s="146" t="s">
        <v>267</v>
      </c>
      <c r="C52" s="147">
        <v>614800</v>
      </c>
      <c r="D52" s="670">
        <v>200</v>
      </c>
      <c r="E52" s="673"/>
      <c r="F52" s="673"/>
      <c r="G52" s="668">
        <f t="shared" si="0"/>
        <v>0</v>
      </c>
      <c r="H52" s="142" t="e">
        <f t="shared" si="1"/>
        <v>#DIV/0!</v>
      </c>
      <c r="I52" s="704"/>
      <c r="J52" s="704"/>
      <c r="K52" s="704"/>
      <c r="L52" s="704"/>
      <c r="M52" s="704"/>
      <c r="N52" s="704"/>
    </row>
    <row r="53" spans="1:14" ht="13.5" customHeight="1">
      <c r="A53" s="139">
        <v>29</v>
      </c>
      <c r="B53" s="65" t="s">
        <v>268</v>
      </c>
      <c r="C53" s="148">
        <v>616000</v>
      </c>
      <c r="D53" s="667">
        <f>SUM(D54:D57)</f>
        <v>0</v>
      </c>
      <c r="E53" s="667">
        <f>SUM(E54:E57)</f>
        <v>0</v>
      </c>
      <c r="F53" s="667">
        <f>SUM(F54:F57)</f>
        <v>0</v>
      </c>
      <c r="G53" s="668" t="e">
        <f t="shared" si="0"/>
        <v>#DIV/0!</v>
      </c>
      <c r="H53" s="142" t="e">
        <f t="shared" si="1"/>
        <v>#DIV/0!</v>
      </c>
      <c r="I53" s="704"/>
      <c r="J53" s="704"/>
      <c r="K53" s="704"/>
      <c r="L53" s="704"/>
      <c r="M53" s="704"/>
      <c r="N53" s="704"/>
    </row>
    <row r="54" spans="1:14">
      <c r="A54" s="134">
        <v>30</v>
      </c>
      <c r="B54" s="116" t="s">
        <v>269</v>
      </c>
      <c r="C54" s="143">
        <v>616100</v>
      </c>
      <c r="D54" s="670"/>
      <c r="E54" s="671"/>
      <c r="F54" s="671"/>
      <c r="G54" s="668" t="e">
        <f t="shared" si="0"/>
        <v>#DIV/0!</v>
      </c>
      <c r="H54" s="142" t="e">
        <f t="shared" si="1"/>
        <v>#DIV/0!</v>
      </c>
      <c r="I54" s="704"/>
      <c r="J54" s="704"/>
      <c r="K54" s="704"/>
      <c r="L54" s="704"/>
      <c r="M54" s="704"/>
      <c r="N54" s="704"/>
    </row>
    <row r="55" spans="1:14">
      <c r="A55" s="134">
        <v>31</v>
      </c>
      <c r="B55" s="116" t="s">
        <v>270</v>
      </c>
      <c r="C55" s="143">
        <v>616200</v>
      </c>
      <c r="D55" s="670"/>
      <c r="E55" s="671"/>
      <c r="F55" s="671"/>
      <c r="G55" s="668" t="e">
        <f t="shared" si="0"/>
        <v>#DIV/0!</v>
      </c>
      <c r="H55" s="142" t="e">
        <f t="shared" si="1"/>
        <v>#DIV/0!</v>
      </c>
      <c r="I55" s="704"/>
      <c r="J55" s="704"/>
      <c r="K55" s="704"/>
      <c r="L55" s="704"/>
      <c r="M55" s="704"/>
      <c r="N55" s="704"/>
    </row>
    <row r="56" spans="1:14">
      <c r="A56" s="139">
        <v>32</v>
      </c>
      <c r="B56" s="116" t="s">
        <v>271</v>
      </c>
      <c r="C56" s="143">
        <v>616300</v>
      </c>
      <c r="D56" s="670">
        <v>0</v>
      </c>
      <c r="E56" s="671"/>
      <c r="F56" s="671"/>
      <c r="G56" s="668" t="e">
        <f t="shared" si="0"/>
        <v>#DIV/0!</v>
      </c>
      <c r="H56" s="142" t="e">
        <f t="shared" si="1"/>
        <v>#DIV/0!</v>
      </c>
      <c r="I56" s="704"/>
      <c r="J56" s="704"/>
      <c r="K56" s="704"/>
      <c r="L56" s="704"/>
      <c r="M56" s="704"/>
      <c r="N56" s="704"/>
    </row>
    <row r="57" spans="1:14" ht="11.25" customHeight="1">
      <c r="A57" s="134">
        <v>33</v>
      </c>
      <c r="B57" s="146" t="s">
        <v>272</v>
      </c>
      <c r="C57" s="149">
        <v>616500</v>
      </c>
      <c r="D57" s="670"/>
      <c r="E57" s="671"/>
      <c r="F57" s="671"/>
      <c r="G57" s="668" t="e">
        <f t="shared" ref="G57:G87" si="2">SUM(E57/D57)</f>
        <v>#DIV/0!</v>
      </c>
      <c r="H57" s="142" t="e">
        <f t="shared" ref="H57:H87" si="3">SUM(E57/F57)</f>
        <v>#DIV/0!</v>
      </c>
      <c r="I57" s="704"/>
      <c r="J57" s="704"/>
      <c r="K57" s="704"/>
      <c r="L57" s="704"/>
      <c r="M57" s="704"/>
      <c r="N57" s="704"/>
    </row>
    <row r="58" spans="1:14" ht="18.75" customHeight="1">
      <c r="A58" s="134">
        <v>34</v>
      </c>
      <c r="B58" s="43" t="s">
        <v>273</v>
      </c>
      <c r="C58" s="140"/>
      <c r="D58" s="667">
        <f>SUM(D59+D66)</f>
        <v>150000</v>
      </c>
      <c r="E58" s="667">
        <f>SUM(E59+E66)</f>
        <v>4920</v>
      </c>
      <c r="F58" s="667">
        <f>SUM(F59+F66)</f>
        <v>704</v>
      </c>
      <c r="G58" s="668">
        <f t="shared" si="2"/>
        <v>3.2800000000000003E-2</v>
      </c>
      <c r="H58" s="137">
        <f t="shared" si="3"/>
        <v>6.9886363636363633</v>
      </c>
      <c r="I58" s="704"/>
      <c r="J58" s="704"/>
      <c r="K58" s="704"/>
      <c r="L58" s="704"/>
      <c r="M58" s="704"/>
      <c r="N58" s="704"/>
    </row>
    <row r="59" spans="1:14">
      <c r="A59" s="139">
        <v>35</v>
      </c>
      <c r="B59" s="47" t="s">
        <v>274</v>
      </c>
      <c r="C59" s="141">
        <v>821000</v>
      </c>
      <c r="D59" s="667">
        <f>SUM(D60:D65)</f>
        <v>150000</v>
      </c>
      <c r="E59" s="667">
        <f>SUM(E60:E65)</f>
        <v>4920</v>
      </c>
      <c r="F59" s="667">
        <f>SUM(F60:F65)</f>
        <v>704</v>
      </c>
      <c r="G59" s="668">
        <f t="shared" si="2"/>
        <v>3.2800000000000003E-2</v>
      </c>
      <c r="H59" s="142">
        <f t="shared" si="3"/>
        <v>6.9886363636363633</v>
      </c>
      <c r="I59" s="704"/>
      <c r="J59" s="704"/>
      <c r="K59" s="704"/>
      <c r="L59" s="704"/>
      <c r="M59" s="704"/>
      <c r="N59" s="704"/>
    </row>
    <row r="60" spans="1:14">
      <c r="A60" s="134">
        <v>36</v>
      </c>
      <c r="B60" s="150" t="s">
        <v>275</v>
      </c>
      <c r="C60" s="143">
        <v>821100</v>
      </c>
      <c r="D60" s="670"/>
      <c r="E60" s="673"/>
      <c r="F60" s="673"/>
      <c r="G60" s="668" t="e">
        <f t="shared" si="2"/>
        <v>#DIV/0!</v>
      </c>
      <c r="H60" s="142" t="e">
        <f t="shared" si="3"/>
        <v>#DIV/0!</v>
      </c>
      <c r="I60" s="704"/>
      <c r="J60" s="704"/>
      <c r="K60" s="704"/>
      <c r="L60" s="704"/>
      <c r="M60" s="704"/>
      <c r="N60" s="704"/>
    </row>
    <row r="61" spans="1:14">
      <c r="A61" s="134">
        <v>37</v>
      </c>
      <c r="B61" s="116" t="s">
        <v>276</v>
      </c>
      <c r="C61" s="143">
        <v>821200</v>
      </c>
      <c r="D61" s="670"/>
      <c r="E61" s="673"/>
      <c r="F61" s="673"/>
      <c r="G61" s="668" t="e">
        <f t="shared" si="2"/>
        <v>#DIV/0!</v>
      </c>
      <c r="H61" s="142" t="e">
        <f t="shared" si="3"/>
        <v>#DIV/0!</v>
      </c>
      <c r="I61" s="704"/>
      <c r="J61" s="704"/>
      <c r="K61" s="704"/>
      <c r="L61" s="704"/>
      <c r="M61" s="704"/>
      <c r="N61" s="704"/>
    </row>
    <row r="62" spans="1:14">
      <c r="A62" s="139">
        <v>38</v>
      </c>
      <c r="B62" s="116" t="s">
        <v>277</v>
      </c>
      <c r="C62" s="143">
        <v>821300</v>
      </c>
      <c r="D62" s="670">
        <v>80000</v>
      </c>
      <c r="E62" s="673">
        <v>2730</v>
      </c>
      <c r="F62" s="673">
        <v>704</v>
      </c>
      <c r="G62" s="668">
        <f t="shared" si="2"/>
        <v>3.4125000000000003E-2</v>
      </c>
      <c r="H62" s="142">
        <f t="shared" si="3"/>
        <v>3.8778409090909092</v>
      </c>
      <c r="I62" s="704"/>
      <c r="J62" s="704"/>
      <c r="K62" s="704"/>
      <c r="L62" s="704"/>
      <c r="M62" s="704"/>
      <c r="N62" s="704"/>
    </row>
    <row r="63" spans="1:14">
      <c r="A63" s="134">
        <v>39</v>
      </c>
      <c r="B63" s="116" t="s">
        <v>278</v>
      </c>
      <c r="C63" s="143">
        <v>821400</v>
      </c>
      <c r="D63" s="670"/>
      <c r="E63" s="673"/>
      <c r="F63" s="673"/>
      <c r="G63" s="668" t="e">
        <f t="shared" si="2"/>
        <v>#DIV/0!</v>
      </c>
      <c r="H63" s="142" t="e">
        <f t="shared" si="3"/>
        <v>#DIV/0!</v>
      </c>
      <c r="I63" s="704"/>
      <c r="J63" s="704"/>
      <c r="K63" s="704"/>
      <c r="L63" s="704"/>
      <c r="M63" s="704"/>
      <c r="N63" s="704"/>
    </row>
    <row r="64" spans="1:14">
      <c r="A64" s="134">
        <v>40</v>
      </c>
      <c r="B64" s="116" t="s">
        <v>279</v>
      </c>
      <c r="C64" s="143">
        <v>821500</v>
      </c>
      <c r="D64" s="670">
        <v>20000</v>
      </c>
      <c r="E64" s="673">
        <v>2190</v>
      </c>
      <c r="F64" s="673">
        <v>0</v>
      </c>
      <c r="G64" s="668">
        <f t="shared" si="2"/>
        <v>0.1095</v>
      </c>
      <c r="H64" s="142" t="e">
        <f t="shared" si="3"/>
        <v>#DIV/0!</v>
      </c>
      <c r="I64" s="704"/>
      <c r="J64" s="704"/>
      <c r="K64" s="704"/>
      <c r="L64" s="704"/>
      <c r="M64" s="704"/>
      <c r="N64" s="704"/>
    </row>
    <row r="65" spans="1:14">
      <c r="A65" s="139">
        <v>41</v>
      </c>
      <c r="B65" s="116" t="s">
        <v>280</v>
      </c>
      <c r="C65" s="143">
        <v>821600</v>
      </c>
      <c r="D65" s="670">
        <v>50000</v>
      </c>
      <c r="E65" s="673">
        <v>0</v>
      </c>
      <c r="F65" s="673">
        <v>0</v>
      </c>
      <c r="G65" s="668">
        <f t="shared" si="2"/>
        <v>0</v>
      </c>
      <c r="H65" s="142" t="e">
        <f t="shared" si="3"/>
        <v>#DIV/0!</v>
      </c>
      <c r="I65" s="704"/>
      <c r="J65" s="704"/>
      <c r="K65" s="704"/>
      <c r="L65" s="704"/>
      <c r="M65" s="704"/>
      <c r="N65" s="704"/>
    </row>
    <row r="66" spans="1:14">
      <c r="A66" s="134">
        <v>42</v>
      </c>
      <c r="B66" s="47" t="s">
        <v>281</v>
      </c>
      <c r="C66" s="141">
        <v>615000</v>
      </c>
      <c r="D66" s="667">
        <f>SUM(D67:D73)</f>
        <v>0</v>
      </c>
      <c r="E66" s="667">
        <f>SUM(E67:E73)</f>
        <v>0</v>
      </c>
      <c r="F66" s="667">
        <f>SUM(F67:F73)</f>
        <v>0</v>
      </c>
      <c r="G66" s="668" t="e">
        <f t="shared" si="2"/>
        <v>#DIV/0!</v>
      </c>
      <c r="H66" s="142" t="e">
        <f t="shared" si="3"/>
        <v>#DIV/0!</v>
      </c>
      <c r="I66" s="705"/>
      <c r="J66" s="705"/>
      <c r="K66" s="705"/>
      <c r="L66" s="705"/>
      <c r="M66" s="705"/>
      <c r="N66" s="705"/>
    </row>
    <row r="67" spans="1:14">
      <c r="A67" s="134">
        <v>43</v>
      </c>
      <c r="B67" s="146" t="s">
        <v>282</v>
      </c>
      <c r="C67" s="145">
        <v>615100</v>
      </c>
      <c r="D67" s="670"/>
      <c r="E67" s="671"/>
      <c r="F67" s="671"/>
      <c r="G67" s="668" t="e">
        <f t="shared" si="2"/>
        <v>#DIV/0!</v>
      </c>
      <c r="H67" s="142" t="e">
        <f t="shared" si="3"/>
        <v>#DIV/0!</v>
      </c>
      <c r="I67" s="705"/>
      <c r="J67" s="705"/>
      <c r="K67" s="705"/>
      <c r="L67" s="705"/>
      <c r="M67" s="705"/>
      <c r="N67" s="705"/>
    </row>
    <row r="68" spans="1:14">
      <c r="A68" s="139">
        <v>44</v>
      </c>
      <c r="B68" s="98" t="s">
        <v>283</v>
      </c>
      <c r="C68" s="143">
        <v>615200</v>
      </c>
      <c r="D68" s="670"/>
      <c r="E68" s="671"/>
      <c r="F68" s="671"/>
      <c r="G68" s="668" t="e">
        <f t="shared" si="2"/>
        <v>#DIV/0!</v>
      </c>
      <c r="H68" s="142" t="e">
        <f t="shared" si="3"/>
        <v>#DIV/0!</v>
      </c>
      <c r="I68" s="705"/>
      <c r="J68" s="705"/>
      <c r="K68" s="705"/>
      <c r="L68" s="705"/>
      <c r="M68" s="705"/>
      <c r="N68" s="705"/>
    </row>
    <row r="69" spans="1:14">
      <c r="A69" s="134">
        <v>45</v>
      </c>
      <c r="B69" s="146" t="s">
        <v>284</v>
      </c>
      <c r="C69" s="143">
        <v>615300</v>
      </c>
      <c r="D69" s="670"/>
      <c r="E69" s="670"/>
      <c r="F69" s="670"/>
      <c r="G69" s="668" t="e">
        <f t="shared" si="2"/>
        <v>#DIV/0!</v>
      </c>
      <c r="H69" s="142" t="e">
        <f t="shared" si="3"/>
        <v>#DIV/0!</v>
      </c>
      <c r="I69" s="705"/>
      <c r="J69" s="705"/>
      <c r="K69" s="705"/>
      <c r="L69" s="705"/>
      <c r="M69" s="705"/>
      <c r="N69" s="705"/>
    </row>
    <row r="70" spans="1:14">
      <c r="A70" s="134">
        <v>46</v>
      </c>
      <c r="B70" s="98" t="s">
        <v>285</v>
      </c>
      <c r="C70" s="147">
        <v>615400</v>
      </c>
      <c r="D70" s="670"/>
      <c r="E70" s="670"/>
      <c r="F70" s="670"/>
      <c r="G70" s="668" t="e">
        <f t="shared" si="2"/>
        <v>#DIV/0!</v>
      </c>
      <c r="H70" s="142" t="e">
        <f t="shared" si="3"/>
        <v>#DIV/0!</v>
      </c>
      <c r="I70" s="705"/>
      <c r="J70" s="705"/>
      <c r="K70" s="705"/>
      <c r="L70" s="705"/>
      <c r="M70" s="705"/>
      <c r="N70" s="705"/>
    </row>
    <row r="71" spans="1:14" ht="14.25" customHeight="1">
      <c r="A71" s="139">
        <v>47</v>
      </c>
      <c r="B71" s="98" t="s">
        <v>286</v>
      </c>
      <c r="C71" s="147">
        <v>615500</v>
      </c>
      <c r="D71" s="670"/>
      <c r="E71" s="670"/>
      <c r="F71" s="670"/>
      <c r="G71" s="668" t="e">
        <f t="shared" si="2"/>
        <v>#DIV/0!</v>
      </c>
      <c r="H71" s="142" t="e">
        <f t="shared" si="3"/>
        <v>#DIV/0!</v>
      </c>
      <c r="I71" s="705"/>
      <c r="J71" s="705"/>
      <c r="K71" s="705"/>
      <c r="L71" s="705"/>
      <c r="M71" s="705"/>
      <c r="N71" s="705"/>
    </row>
    <row r="72" spans="1:14">
      <c r="A72" s="134">
        <v>48</v>
      </c>
      <c r="B72" s="146" t="s">
        <v>287</v>
      </c>
      <c r="C72" s="147">
        <v>615600</v>
      </c>
      <c r="D72" s="670"/>
      <c r="E72" s="670"/>
      <c r="F72" s="670"/>
      <c r="G72" s="668" t="e">
        <f t="shared" si="2"/>
        <v>#DIV/0!</v>
      </c>
      <c r="H72" s="142" t="e">
        <f t="shared" si="3"/>
        <v>#DIV/0!</v>
      </c>
      <c r="I72" s="704"/>
      <c r="J72" s="704"/>
      <c r="K72" s="704"/>
      <c r="L72" s="704"/>
      <c r="M72" s="704"/>
      <c r="N72" s="704"/>
    </row>
    <row r="73" spans="1:14">
      <c r="A73" s="134">
        <v>49</v>
      </c>
      <c r="B73" s="146" t="s">
        <v>288</v>
      </c>
      <c r="C73" s="147">
        <v>615700</v>
      </c>
      <c r="D73" s="670"/>
      <c r="E73" s="670"/>
      <c r="F73" s="670"/>
      <c r="G73" s="668" t="e">
        <f t="shared" si="2"/>
        <v>#DIV/0!</v>
      </c>
      <c r="H73" s="142" t="e">
        <f t="shared" si="3"/>
        <v>#DIV/0!</v>
      </c>
      <c r="I73" s="138"/>
      <c r="J73" s="138"/>
      <c r="K73" s="138"/>
      <c r="L73" s="138"/>
      <c r="M73" s="138"/>
      <c r="N73" s="138"/>
    </row>
    <row r="74" spans="1:14" ht="18.75" customHeight="1">
      <c r="A74" s="139">
        <v>50</v>
      </c>
      <c r="B74" s="151" t="s">
        <v>289</v>
      </c>
      <c r="C74" s="140">
        <v>822000</v>
      </c>
      <c r="D74" s="667">
        <f>SUM(D75:D81)</f>
        <v>0</v>
      </c>
      <c r="E74" s="667">
        <f>SUM(E75:E81)</f>
        <v>0</v>
      </c>
      <c r="F74" s="667">
        <f>SUM(F75:F81)</f>
        <v>0</v>
      </c>
      <c r="G74" s="668" t="e">
        <f t="shared" si="2"/>
        <v>#DIV/0!</v>
      </c>
      <c r="H74" s="137" t="e">
        <f t="shared" si="3"/>
        <v>#DIV/0!</v>
      </c>
      <c r="I74" s="705"/>
      <c r="J74" s="705"/>
      <c r="K74" s="705"/>
      <c r="L74" s="705"/>
      <c r="M74" s="705"/>
      <c r="N74" s="705"/>
    </row>
    <row r="75" spans="1:14">
      <c r="A75" s="134">
        <v>51</v>
      </c>
      <c r="B75" s="152" t="s">
        <v>290</v>
      </c>
      <c r="C75" s="143">
        <v>822100</v>
      </c>
      <c r="D75" s="670"/>
      <c r="E75" s="670"/>
      <c r="F75" s="670"/>
      <c r="G75" s="668" t="e">
        <f t="shared" si="2"/>
        <v>#DIV/0!</v>
      </c>
      <c r="H75" s="142" t="e">
        <f t="shared" si="3"/>
        <v>#DIV/0!</v>
      </c>
      <c r="I75" s="704"/>
      <c r="J75" s="704"/>
      <c r="K75" s="704"/>
      <c r="L75" s="704"/>
      <c r="M75" s="704"/>
      <c r="N75" s="704"/>
    </row>
    <row r="76" spans="1:14" ht="15" customHeight="1">
      <c r="A76" s="134">
        <v>52</v>
      </c>
      <c r="B76" s="152" t="s">
        <v>291</v>
      </c>
      <c r="C76" s="143">
        <v>822200</v>
      </c>
      <c r="D76" s="670"/>
      <c r="E76" s="670"/>
      <c r="F76" s="670"/>
      <c r="G76" s="668" t="e">
        <f t="shared" si="2"/>
        <v>#DIV/0!</v>
      </c>
      <c r="H76" s="142" t="e">
        <f t="shared" si="3"/>
        <v>#DIV/0!</v>
      </c>
      <c r="I76" s="704"/>
      <c r="J76" s="704"/>
      <c r="K76" s="704"/>
      <c r="L76" s="704"/>
      <c r="M76" s="704"/>
      <c r="N76" s="704"/>
    </row>
    <row r="77" spans="1:14">
      <c r="A77" s="139">
        <v>53</v>
      </c>
      <c r="B77" s="152" t="s">
        <v>292</v>
      </c>
      <c r="C77" s="143">
        <v>822300</v>
      </c>
      <c r="D77" s="670"/>
      <c r="E77" s="670"/>
      <c r="F77" s="670"/>
      <c r="G77" s="668" t="e">
        <f t="shared" si="2"/>
        <v>#DIV/0!</v>
      </c>
      <c r="H77" s="142" t="e">
        <f t="shared" si="3"/>
        <v>#DIV/0!</v>
      </c>
      <c r="I77" s="704"/>
      <c r="J77" s="704"/>
      <c r="K77" s="704"/>
      <c r="L77" s="704"/>
      <c r="M77" s="704"/>
      <c r="N77" s="704"/>
    </row>
    <row r="78" spans="1:14">
      <c r="A78" s="134">
        <v>54</v>
      </c>
      <c r="B78" s="98" t="s">
        <v>293</v>
      </c>
      <c r="C78" s="143">
        <v>822400</v>
      </c>
      <c r="D78" s="670"/>
      <c r="E78" s="670"/>
      <c r="F78" s="670"/>
      <c r="G78" s="668" t="e">
        <f t="shared" si="2"/>
        <v>#DIV/0!</v>
      </c>
      <c r="H78" s="142" t="e">
        <f t="shared" si="3"/>
        <v>#DIV/0!</v>
      </c>
      <c r="I78" s="704"/>
      <c r="J78" s="704"/>
      <c r="K78" s="704"/>
      <c r="L78" s="704"/>
      <c r="M78" s="704"/>
      <c r="N78" s="704"/>
    </row>
    <row r="79" spans="1:14" ht="24">
      <c r="A79" s="134">
        <v>55</v>
      </c>
      <c r="B79" s="98" t="s">
        <v>294</v>
      </c>
      <c r="C79" s="143">
        <v>822500</v>
      </c>
      <c r="D79" s="670"/>
      <c r="E79" s="670"/>
      <c r="F79" s="670"/>
      <c r="G79" s="668" t="e">
        <f t="shared" si="2"/>
        <v>#DIV/0!</v>
      </c>
      <c r="H79" s="142" t="e">
        <f t="shared" si="3"/>
        <v>#DIV/0!</v>
      </c>
      <c r="I79" s="704"/>
      <c r="J79" s="704"/>
      <c r="K79" s="704"/>
      <c r="L79" s="704"/>
      <c r="M79" s="704"/>
      <c r="N79" s="704"/>
    </row>
    <row r="80" spans="1:14">
      <c r="A80" s="139">
        <v>56</v>
      </c>
      <c r="B80" s="152" t="s">
        <v>295</v>
      </c>
      <c r="C80" s="143">
        <v>822600</v>
      </c>
      <c r="D80" s="670"/>
      <c r="E80" s="670"/>
      <c r="F80" s="670"/>
      <c r="G80" s="668" t="e">
        <f t="shared" si="2"/>
        <v>#DIV/0!</v>
      </c>
      <c r="H80" s="142" t="e">
        <f t="shared" si="3"/>
        <v>#DIV/0!</v>
      </c>
      <c r="I80" s="704"/>
      <c r="J80" s="704"/>
      <c r="K80" s="704"/>
      <c r="L80" s="704"/>
      <c r="M80" s="704"/>
      <c r="N80" s="704"/>
    </row>
    <row r="81" spans="1:14">
      <c r="A81" s="134">
        <v>57</v>
      </c>
      <c r="B81" s="152" t="s">
        <v>296</v>
      </c>
      <c r="C81" s="143">
        <v>822700</v>
      </c>
      <c r="D81" s="670"/>
      <c r="E81" s="670"/>
      <c r="F81" s="670"/>
      <c r="G81" s="668" t="e">
        <f t="shared" si="2"/>
        <v>#DIV/0!</v>
      </c>
      <c r="H81" s="142" t="e">
        <f t="shared" si="3"/>
        <v>#DIV/0!</v>
      </c>
      <c r="I81" s="704"/>
      <c r="J81" s="704"/>
      <c r="K81" s="704"/>
      <c r="L81" s="704"/>
      <c r="M81" s="704"/>
      <c r="N81" s="704"/>
    </row>
    <row r="82" spans="1:14" ht="18.75" customHeight="1">
      <c r="A82" s="134">
        <v>58</v>
      </c>
      <c r="B82" s="43" t="s">
        <v>297</v>
      </c>
      <c r="C82" s="140">
        <v>823000</v>
      </c>
      <c r="D82" s="667">
        <f>SUM(D83:D88)</f>
        <v>0</v>
      </c>
      <c r="E82" s="667">
        <f>SUM(E83:E88)</f>
        <v>0</v>
      </c>
      <c r="F82" s="667">
        <f>SUM(F83:F88)</f>
        <v>0</v>
      </c>
      <c r="G82" s="668" t="e">
        <f t="shared" si="2"/>
        <v>#DIV/0!</v>
      </c>
      <c r="H82" s="137" t="e">
        <f t="shared" si="3"/>
        <v>#DIV/0!</v>
      </c>
      <c r="I82" s="704"/>
      <c r="J82" s="704"/>
      <c r="K82" s="704"/>
      <c r="L82" s="704"/>
      <c r="M82" s="704"/>
      <c r="N82" s="704"/>
    </row>
    <row r="83" spans="1:14">
      <c r="A83" s="139">
        <v>59</v>
      </c>
      <c r="B83" s="152" t="s">
        <v>298</v>
      </c>
      <c r="C83" s="143">
        <v>823100</v>
      </c>
      <c r="D83" s="670"/>
      <c r="E83" s="670"/>
      <c r="F83" s="670"/>
      <c r="G83" s="668" t="e">
        <f t="shared" si="2"/>
        <v>#DIV/0!</v>
      </c>
      <c r="H83" s="142" t="e">
        <f t="shared" si="3"/>
        <v>#DIV/0!</v>
      </c>
      <c r="I83" s="704"/>
      <c r="J83" s="704"/>
      <c r="K83" s="704"/>
      <c r="L83" s="704"/>
      <c r="M83" s="704"/>
      <c r="N83" s="704"/>
    </row>
    <row r="84" spans="1:14">
      <c r="A84" s="134">
        <v>60</v>
      </c>
      <c r="B84" s="152" t="s">
        <v>299</v>
      </c>
      <c r="C84" s="143">
        <v>823200</v>
      </c>
      <c r="D84" s="670"/>
      <c r="E84" s="670"/>
      <c r="F84" s="670"/>
      <c r="G84" s="668" t="e">
        <f t="shared" si="2"/>
        <v>#DIV/0!</v>
      </c>
      <c r="H84" s="142" t="e">
        <f t="shared" si="3"/>
        <v>#DIV/0!</v>
      </c>
      <c r="I84" s="704"/>
      <c r="J84" s="704"/>
      <c r="K84" s="704"/>
      <c r="L84" s="704"/>
      <c r="M84" s="704"/>
      <c r="N84" s="704"/>
    </row>
    <row r="85" spans="1:14">
      <c r="A85" s="134">
        <v>61</v>
      </c>
      <c r="B85" s="153" t="s">
        <v>300</v>
      </c>
      <c r="C85" s="147">
        <v>823300</v>
      </c>
      <c r="D85" s="670"/>
      <c r="E85" s="670"/>
      <c r="F85" s="670"/>
      <c r="G85" s="668" t="e">
        <f t="shared" si="2"/>
        <v>#DIV/0!</v>
      </c>
      <c r="H85" s="142" t="e">
        <f t="shared" si="3"/>
        <v>#DIV/0!</v>
      </c>
      <c r="I85" s="704"/>
      <c r="J85" s="704"/>
      <c r="K85" s="704"/>
      <c r="L85" s="704"/>
      <c r="M85" s="704"/>
      <c r="N85" s="704"/>
    </row>
    <row r="86" spans="1:14">
      <c r="A86" s="139">
        <v>62</v>
      </c>
      <c r="B86" s="154" t="s">
        <v>301</v>
      </c>
      <c r="C86" s="143">
        <v>823400</v>
      </c>
      <c r="D86" s="670"/>
      <c r="E86" s="670"/>
      <c r="F86" s="670"/>
      <c r="G86" s="668" t="e">
        <f t="shared" si="2"/>
        <v>#DIV/0!</v>
      </c>
      <c r="H86" s="142" t="e">
        <f t="shared" si="3"/>
        <v>#DIV/0!</v>
      </c>
      <c r="I86" s="704"/>
      <c r="J86" s="704"/>
      <c r="K86" s="704"/>
      <c r="L86" s="704"/>
      <c r="M86" s="704"/>
      <c r="N86" s="704"/>
    </row>
    <row r="87" spans="1:14">
      <c r="A87" s="134">
        <v>63</v>
      </c>
      <c r="B87" s="154" t="s">
        <v>302</v>
      </c>
      <c r="C87" s="143">
        <v>823500</v>
      </c>
      <c r="D87" s="670"/>
      <c r="E87" s="670"/>
      <c r="F87" s="670"/>
      <c r="G87" s="668" t="e">
        <f t="shared" si="2"/>
        <v>#DIV/0!</v>
      </c>
      <c r="H87" s="142" t="e">
        <f t="shared" si="3"/>
        <v>#DIV/0!</v>
      </c>
      <c r="I87" s="704"/>
      <c r="J87" s="704"/>
      <c r="K87" s="704"/>
      <c r="L87" s="704"/>
      <c r="M87" s="704"/>
      <c r="N87" s="704"/>
    </row>
    <row r="88" spans="1:14">
      <c r="A88" s="134">
        <v>64</v>
      </c>
      <c r="B88" s="154" t="s">
        <v>303</v>
      </c>
      <c r="C88" s="143">
        <v>823600</v>
      </c>
      <c r="D88" s="670"/>
      <c r="E88" s="670"/>
      <c r="F88" s="670"/>
      <c r="G88" s="668"/>
      <c r="H88" s="142"/>
      <c r="I88" s="138"/>
      <c r="J88" s="138"/>
      <c r="K88" s="138"/>
      <c r="L88" s="138"/>
      <c r="M88" s="138"/>
      <c r="N88" s="138"/>
    </row>
    <row r="89" spans="1:14" ht="18.75" customHeight="1">
      <c r="A89" s="134">
        <v>65</v>
      </c>
      <c r="B89" s="43" t="s">
        <v>304</v>
      </c>
      <c r="C89" s="96"/>
      <c r="D89" s="670"/>
      <c r="E89" s="670"/>
      <c r="F89" s="670"/>
      <c r="G89" s="668" t="e">
        <f>SUM(E89/D89)</f>
        <v>#DIV/0!</v>
      </c>
      <c r="H89" s="142" t="e">
        <f>SUM(E89/F89)</f>
        <v>#DIV/0!</v>
      </c>
      <c r="I89" s="704"/>
      <c r="J89" s="704"/>
      <c r="K89" s="704"/>
      <c r="L89" s="704"/>
      <c r="M89" s="704"/>
      <c r="N89" s="704"/>
    </row>
    <row r="90" spans="1:14" ht="11.25" customHeight="1"/>
    <row r="92" spans="1:14">
      <c r="A92" s="557" t="s">
        <v>1251</v>
      </c>
      <c r="B92" s="2"/>
      <c r="C92" s="3" t="s">
        <v>1220</v>
      </c>
      <c r="D92" s="639"/>
      <c r="E92" s="639"/>
      <c r="F92" s="639" t="s">
        <v>1222</v>
      </c>
      <c r="G92" s="639" t="s">
        <v>1253</v>
      </c>
      <c r="H92" s="4"/>
      <c r="I92" s="4"/>
    </row>
    <row r="93" spans="1:14">
      <c r="A93" s="557"/>
      <c r="B93" s="2"/>
      <c r="C93" s="3" t="s">
        <v>1221</v>
      </c>
      <c r="D93" s="639"/>
      <c r="E93" s="639"/>
      <c r="F93" s="639"/>
      <c r="G93" s="639"/>
      <c r="H93" s="4" t="s">
        <v>1223</v>
      </c>
      <c r="I93" s="4"/>
    </row>
    <row r="94" spans="1:14" ht="18" customHeight="1">
      <c r="A94" s="1"/>
      <c r="B94" s="2"/>
      <c r="C94" s="3" t="s">
        <v>1224</v>
      </c>
      <c r="D94" s="639"/>
      <c r="E94" s="639"/>
      <c r="F94" s="639"/>
      <c r="G94" s="639"/>
      <c r="H94" s="4"/>
      <c r="I94" s="4"/>
    </row>
    <row r="95" spans="1:14" ht="10.5" customHeight="1">
      <c r="D95" s="635" t="s">
        <v>361</v>
      </c>
    </row>
  </sheetData>
  <mergeCells count="76">
    <mergeCell ref="G3:K3"/>
    <mergeCell ref="E6:F6"/>
    <mergeCell ref="G6:K6"/>
    <mergeCell ref="E8:F8"/>
    <mergeCell ref="G8:K8"/>
    <mergeCell ref="E11:F11"/>
    <mergeCell ref="G11:K11"/>
    <mergeCell ref="E13:F13"/>
    <mergeCell ref="G13:H13"/>
    <mergeCell ref="E15:F15"/>
    <mergeCell ref="G15:H15"/>
    <mergeCell ref="A19:N19"/>
    <mergeCell ref="B20:C20"/>
    <mergeCell ref="I23:N23"/>
    <mergeCell ref="I24:N24"/>
    <mergeCell ref="I25:N25"/>
    <mergeCell ref="I26:N26"/>
    <mergeCell ref="I27:N27"/>
    <mergeCell ref="I28:N28"/>
    <mergeCell ref="I29:N29"/>
    <mergeCell ref="I30:N30"/>
    <mergeCell ref="I31:N31"/>
    <mergeCell ref="I32:N32"/>
    <mergeCell ref="I33:N33"/>
    <mergeCell ref="I34:N34"/>
    <mergeCell ref="I35:N35"/>
    <mergeCell ref="I36:N36"/>
    <mergeCell ref="I37:N37"/>
    <mergeCell ref="I38:N38"/>
    <mergeCell ref="I39:N39"/>
    <mergeCell ref="I40:N40"/>
    <mergeCell ref="I42:N42"/>
    <mergeCell ref="I44:N44"/>
    <mergeCell ref="I45:N45"/>
    <mergeCell ref="I46:N46"/>
    <mergeCell ref="I47:N47"/>
    <mergeCell ref="I48:N48"/>
    <mergeCell ref="I49:N49"/>
    <mergeCell ref="I50:N50"/>
    <mergeCell ref="I51:N51"/>
    <mergeCell ref="I52:N52"/>
    <mergeCell ref="I53:N53"/>
    <mergeCell ref="I54:N54"/>
    <mergeCell ref="I55:N55"/>
    <mergeCell ref="I56:N56"/>
    <mergeCell ref="I57:N57"/>
    <mergeCell ref="I58:N58"/>
    <mergeCell ref="I59:N59"/>
    <mergeCell ref="I60:N60"/>
    <mergeCell ref="I61:N61"/>
    <mergeCell ref="I62:N62"/>
    <mergeCell ref="I63:N63"/>
    <mergeCell ref="I64:N64"/>
    <mergeCell ref="I65:N65"/>
    <mergeCell ref="I66:N66"/>
    <mergeCell ref="I67:N67"/>
    <mergeCell ref="I68:N68"/>
    <mergeCell ref="I69:N69"/>
    <mergeCell ref="I70:N70"/>
    <mergeCell ref="I71:N71"/>
    <mergeCell ref="I72:N72"/>
    <mergeCell ref="I74:N74"/>
    <mergeCell ref="I75:N75"/>
    <mergeCell ref="I76:N76"/>
    <mergeCell ref="I77:N77"/>
    <mergeCell ref="I78:N78"/>
    <mergeCell ref="I79:N79"/>
    <mergeCell ref="I80:N80"/>
    <mergeCell ref="I81:N81"/>
    <mergeCell ref="I82:N82"/>
    <mergeCell ref="I83:N83"/>
    <mergeCell ref="I84:N84"/>
    <mergeCell ref="I85:N85"/>
    <mergeCell ref="I86:N86"/>
    <mergeCell ref="I87:N87"/>
    <mergeCell ref="I89:N89"/>
  </mergeCells>
  <pageMargins left="0.7" right="0.7" top="0.75" bottom="0.75" header="0.51180555555555496" footer="0.51180555555555496"/>
  <pageSetup paperSize="9" scale="99" firstPageNumber="0" orientation="landscape" horizontalDpi="300" verticalDpi="300" r:id="rId1"/>
  <rowBreaks count="1" manualBreakCount="1"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AMK46"/>
  <sheetViews>
    <sheetView view="pageBreakPreview" topLeftCell="A13" zoomScaleNormal="100" workbookViewId="0">
      <selection activeCell="C47" sqref="C47"/>
    </sheetView>
  </sheetViews>
  <sheetFormatPr defaultRowHeight="12.75"/>
  <cols>
    <col min="1" max="1" width="6.28515625" style="21" customWidth="1"/>
    <col min="2" max="2" width="50.85546875" style="21" customWidth="1"/>
    <col min="3" max="3" width="23.140625" style="585" customWidth="1"/>
    <col min="4" max="4" width="24" style="635" customWidth="1"/>
    <col min="5" max="5" width="11.5703125" style="125"/>
    <col min="6" max="18" width="9.140625" style="125" customWidth="1"/>
    <col min="19" max="1025" width="9.140625" style="21" customWidth="1"/>
  </cols>
  <sheetData>
    <row r="1" spans="1:18" s="157" customFormat="1">
      <c r="A1" s="155" t="s">
        <v>305</v>
      </c>
      <c r="B1" s="155"/>
      <c r="C1" s="588"/>
      <c r="D1" s="632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>
      <c r="A2" s="155" t="s">
        <v>306</v>
      </c>
      <c r="B2" s="155"/>
      <c r="C2" s="579"/>
      <c r="D2" s="633" t="s">
        <v>1187</v>
      </c>
      <c r="E2" s="13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>
      <c r="A3" s="158"/>
      <c r="B3" s="158"/>
      <c r="C3" s="589"/>
      <c r="D3" s="633"/>
      <c r="E3" s="14"/>
    </row>
    <row r="4" spans="1:18">
      <c r="A4" s="159"/>
      <c r="B4" s="159"/>
      <c r="C4" s="579"/>
      <c r="D4" s="633"/>
      <c r="E4" s="17"/>
    </row>
    <row r="5" spans="1:18" ht="15">
      <c r="A5" s="160" t="s">
        <v>308</v>
      </c>
      <c r="B5" s="159"/>
      <c r="C5" s="579"/>
      <c r="D5" s="633" t="s">
        <v>1232</v>
      </c>
      <c r="E5" s="14"/>
    </row>
    <row r="6" spans="1:18">
      <c r="A6" s="159"/>
      <c r="B6" s="159"/>
      <c r="C6" s="590"/>
      <c r="D6" s="634"/>
      <c r="E6" s="17"/>
    </row>
    <row r="7" spans="1:18">
      <c r="A7" s="159"/>
      <c r="B7" s="159"/>
      <c r="C7" s="579"/>
      <c r="D7" s="633" t="s">
        <v>310</v>
      </c>
      <c r="E7" s="14"/>
    </row>
    <row r="8" spans="1:18">
      <c r="A8" s="161" t="s">
        <v>1180</v>
      </c>
      <c r="B8" s="159"/>
      <c r="E8" s="17"/>
    </row>
    <row r="9" spans="1:18">
      <c r="A9" s="159"/>
      <c r="B9" s="159"/>
      <c r="D9" s="633"/>
      <c r="E9" s="14"/>
    </row>
    <row r="10" spans="1:18">
      <c r="A10" s="161" t="s">
        <v>1181</v>
      </c>
      <c r="B10" s="159"/>
      <c r="C10" s="589"/>
      <c r="D10" s="633" t="s">
        <v>311</v>
      </c>
      <c r="E10" s="14"/>
    </row>
    <row r="11" spans="1:18">
      <c r="A11" s="159"/>
      <c r="B11" s="159"/>
      <c r="C11" s="589"/>
      <c r="D11" s="633"/>
      <c r="E11" s="14"/>
    </row>
    <row r="12" spans="1:18">
      <c r="A12" s="161" t="s">
        <v>1182</v>
      </c>
      <c r="B12" s="159"/>
      <c r="C12" s="589"/>
      <c r="D12" s="633" t="s">
        <v>1230</v>
      </c>
      <c r="E12" s="21"/>
    </row>
    <row r="13" spans="1:18">
      <c r="A13" s="159"/>
      <c r="B13" s="159"/>
      <c r="C13" s="589"/>
      <c r="D13" s="633"/>
      <c r="E13" s="13"/>
    </row>
    <row r="14" spans="1:18" ht="14.25">
      <c r="A14" s="162"/>
      <c r="B14" s="159"/>
      <c r="C14" s="589"/>
      <c r="D14" s="633" t="s">
        <v>313</v>
      </c>
      <c r="E14" s="17"/>
    </row>
    <row r="15" spans="1:18" s="164" customFormat="1" ht="15.75">
      <c r="A15" s="717" t="s">
        <v>314</v>
      </c>
      <c r="B15" s="717"/>
      <c r="C15" s="717"/>
      <c r="D15" s="717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s="164" customFormat="1" ht="15.75">
      <c r="A16" s="717" t="s">
        <v>315</v>
      </c>
      <c r="B16" s="717"/>
      <c r="C16" s="717"/>
      <c r="D16" s="717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 s="127" customFormat="1">
      <c r="A17" s="158"/>
      <c r="B17" s="158"/>
      <c r="C17" s="591"/>
      <c r="D17" s="636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8" s="167" customFormat="1" ht="15.75">
      <c r="A18" s="717" t="s">
        <v>1244</v>
      </c>
      <c r="B18" s="717"/>
      <c r="C18" s="717"/>
      <c r="D18" s="717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</row>
    <row r="19" spans="1:18">
      <c r="A19" s="158"/>
      <c r="B19" s="158"/>
      <c r="C19" s="591"/>
      <c r="D19" s="636"/>
    </row>
    <row r="20" spans="1:18">
      <c r="A20" s="127"/>
      <c r="B20" s="127"/>
      <c r="C20" s="586"/>
      <c r="D20" s="637"/>
    </row>
    <row r="21" spans="1:18" ht="13.5" thickBot="1">
      <c r="A21" s="127"/>
      <c r="B21" s="127"/>
      <c r="C21" s="586"/>
      <c r="D21" s="637"/>
    </row>
    <row r="22" spans="1:18" ht="45" customHeight="1" thickBot="1">
      <c r="A22" s="168" t="s">
        <v>316</v>
      </c>
      <c r="B22" s="169" t="s">
        <v>16</v>
      </c>
      <c r="C22" s="592" t="s">
        <v>317</v>
      </c>
      <c r="D22" s="592" t="s">
        <v>318</v>
      </c>
    </row>
    <row r="23" spans="1:18" ht="13.5" thickBot="1">
      <c r="A23" s="170"/>
      <c r="B23" s="171">
        <v>1</v>
      </c>
      <c r="C23" s="593">
        <v>3</v>
      </c>
      <c r="D23" s="593">
        <v>4</v>
      </c>
    </row>
    <row r="24" spans="1:18" ht="18" customHeight="1">
      <c r="A24" s="172" t="s">
        <v>319</v>
      </c>
      <c r="B24" s="173" t="s">
        <v>320</v>
      </c>
      <c r="C24" s="623">
        <f>C25+C32+C37</f>
        <v>1980680</v>
      </c>
      <c r="D24" s="623">
        <f>D25+D32+D37</f>
        <v>2087824</v>
      </c>
    </row>
    <row r="25" spans="1:18" ht="15" customHeight="1">
      <c r="A25" s="172" t="s">
        <v>321</v>
      </c>
      <c r="B25" s="174" t="s">
        <v>322</v>
      </c>
      <c r="C25" s="624">
        <f>SUM(C26:C28)</f>
        <v>1781897</v>
      </c>
      <c r="D25" s="624">
        <f>SUM(D26:D28)</f>
        <v>1888939</v>
      </c>
    </row>
    <row r="26" spans="1:18" ht="15.75" customHeight="1">
      <c r="A26" s="172" t="s">
        <v>323</v>
      </c>
      <c r="B26" s="175" t="s">
        <v>324</v>
      </c>
      <c r="C26" s="594">
        <v>1086465</v>
      </c>
      <c r="D26" s="594">
        <v>1194192</v>
      </c>
    </row>
    <row r="27" spans="1:18" ht="15" customHeight="1">
      <c r="A27" s="172" t="s">
        <v>325</v>
      </c>
      <c r="B27" s="175" t="s">
        <v>326</v>
      </c>
      <c r="C27" s="594">
        <v>108551</v>
      </c>
      <c r="D27" s="594">
        <v>107564</v>
      </c>
      <c r="E27" s="630"/>
    </row>
    <row r="28" spans="1:18" ht="17.25" customHeight="1">
      <c r="A28" s="172" t="s">
        <v>327</v>
      </c>
      <c r="B28" s="174" t="s">
        <v>328</v>
      </c>
      <c r="C28" s="624">
        <f>SUM(C29:C31)</f>
        <v>586881</v>
      </c>
      <c r="D28" s="624">
        <f>SUM(D29:D31)</f>
        <v>587183</v>
      </c>
      <c r="E28" s="560"/>
    </row>
    <row r="29" spans="1:18" ht="15.75" customHeight="1">
      <c r="A29" s="172" t="s">
        <v>329</v>
      </c>
      <c r="B29" s="175" t="s">
        <v>330</v>
      </c>
      <c r="C29" s="594">
        <v>321838</v>
      </c>
      <c r="D29" s="594">
        <v>322004</v>
      </c>
      <c r="E29" s="560"/>
    </row>
    <row r="30" spans="1:18" ht="15.75" customHeight="1">
      <c r="A30" s="172" t="s">
        <v>331</v>
      </c>
      <c r="B30" s="175" t="s">
        <v>332</v>
      </c>
      <c r="C30" s="594">
        <v>236646</v>
      </c>
      <c r="D30" s="594">
        <v>236767</v>
      </c>
      <c r="E30" s="560"/>
    </row>
    <row r="31" spans="1:18" ht="15" customHeight="1">
      <c r="A31" s="172" t="s">
        <v>333</v>
      </c>
      <c r="B31" s="175" t="s">
        <v>334</v>
      </c>
      <c r="C31" s="594">
        <v>28397</v>
      </c>
      <c r="D31" s="594">
        <v>28412</v>
      </c>
      <c r="E31" s="560"/>
    </row>
    <row r="32" spans="1:18" ht="16.5" customHeight="1">
      <c r="A32" s="172" t="s">
        <v>335</v>
      </c>
      <c r="B32" s="174" t="s">
        <v>336</v>
      </c>
      <c r="C32" s="624">
        <f>SUM(C33:C36)</f>
        <v>198783</v>
      </c>
      <c r="D32" s="624">
        <f>SUM(D33:D36)</f>
        <v>198885</v>
      </c>
      <c r="E32" s="560"/>
    </row>
    <row r="33" spans="1:9" ht="15.75" customHeight="1">
      <c r="A33" s="172" t="s">
        <v>337</v>
      </c>
      <c r="B33" s="175" t="s">
        <v>330</v>
      </c>
      <c r="C33" s="594">
        <v>113590</v>
      </c>
      <c r="D33" s="594">
        <v>113648</v>
      </c>
    </row>
    <row r="34" spans="1:9" ht="15" customHeight="1">
      <c r="A34" s="172" t="s">
        <v>338</v>
      </c>
      <c r="B34" s="175" t="s">
        <v>332</v>
      </c>
      <c r="C34" s="594">
        <v>75727</v>
      </c>
      <c r="D34" s="594">
        <v>75766</v>
      </c>
    </row>
    <row r="35" spans="1:9" ht="15.75" customHeight="1">
      <c r="A35" s="172" t="s">
        <v>339</v>
      </c>
      <c r="B35" s="175" t="s">
        <v>334</v>
      </c>
      <c r="C35" s="594">
        <v>9466</v>
      </c>
      <c r="D35" s="594">
        <v>9471</v>
      </c>
    </row>
    <row r="36" spans="1:9" ht="17.25" customHeight="1">
      <c r="A36" s="172" t="s">
        <v>340</v>
      </c>
      <c r="B36" s="175" t="s">
        <v>341</v>
      </c>
      <c r="C36" s="594">
        <v>0</v>
      </c>
      <c r="D36" s="594">
        <v>0</v>
      </c>
      <c r="E36" s="631"/>
    </row>
    <row r="37" spans="1:9" ht="16.5" customHeight="1">
      <c r="A37" s="172" t="s">
        <v>342</v>
      </c>
      <c r="B37" s="174" t="s">
        <v>343</v>
      </c>
      <c r="C37" s="625"/>
      <c r="D37" s="625"/>
    </row>
    <row r="38" spans="1:9" ht="30" customHeight="1" thickBot="1">
      <c r="A38" s="176" t="s">
        <v>344</v>
      </c>
      <c r="B38" s="177" t="s">
        <v>345</v>
      </c>
      <c r="C38" s="595">
        <v>89</v>
      </c>
      <c r="D38" s="595">
        <v>89</v>
      </c>
    </row>
    <row r="41" spans="1:9">
      <c r="A41" s="557" t="s">
        <v>1251</v>
      </c>
      <c r="B41" s="2"/>
    </row>
    <row r="44" spans="1:9">
      <c r="B44" s="3" t="s">
        <v>1220</v>
      </c>
      <c r="C44" s="561" t="s">
        <v>1222</v>
      </c>
      <c r="D44" s="638" t="s">
        <v>1253</v>
      </c>
      <c r="F44" s="4"/>
      <c r="G44" s="4" t="s">
        <v>1225</v>
      </c>
    </row>
    <row r="45" spans="1:9">
      <c r="A45" s="557"/>
      <c r="B45" s="3" t="s">
        <v>1221</v>
      </c>
      <c r="D45" s="639" t="s">
        <v>1223</v>
      </c>
      <c r="F45" s="4"/>
      <c r="G45" s="4"/>
    </row>
    <row r="46" spans="1:9">
      <c r="A46" s="1"/>
      <c r="B46" s="3" t="s">
        <v>1224</v>
      </c>
      <c r="D46" s="639"/>
      <c r="E46" s="4"/>
      <c r="F46" s="4"/>
      <c r="G46" s="4"/>
      <c r="H46" s="4"/>
      <c r="I46" s="4"/>
    </row>
  </sheetData>
  <mergeCells count="3">
    <mergeCell ref="A15:D15"/>
    <mergeCell ref="A16:D16"/>
    <mergeCell ref="A18:D18"/>
  </mergeCells>
  <pageMargins left="0.7" right="0.7" top="0.75" bottom="0.75" header="0.51180555555555496" footer="0.51180555555555496"/>
  <pageSetup paperSize="9" scale="6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MK204"/>
  <sheetViews>
    <sheetView view="pageBreakPreview" topLeftCell="A7" zoomScaleNormal="80" workbookViewId="0">
      <selection activeCell="D1" sqref="D1:F1048576"/>
    </sheetView>
  </sheetViews>
  <sheetFormatPr defaultRowHeight="12.75"/>
  <cols>
    <col min="1" max="1" width="5.85546875" style="21" customWidth="1"/>
    <col min="2" max="2" width="44.28515625" style="21" customWidth="1"/>
    <col min="3" max="3" width="10.42578125" style="178" customWidth="1"/>
    <col min="4" max="5" width="16.140625" style="635" customWidth="1"/>
    <col min="6" max="6" width="15" style="635" customWidth="1"/>
    <col min="7" max="7" width="9.28515625" style="21" customWidth="1"/>
    <col min="8" max="8" width="10" style="21" customWidth="1"/>
    <col min="9" max="1025" width="9.140625" style="21" customWidth="1"/>
  </cols>
  <sheetData>
    <row r="1" spans="1:9">
      <c r="A1" s="6" t="s">
        <v>0</v>
      </c>
      <c r="B1" s="7"/>
      <c r="C1" s="3"/>
      <c r="D1" s="639"/>
      <c r="E1" s="639"/>
      <c r="F1" s="639"/>
      <c r="G1" s="4"/>
      <c r="H1" s="4"/>
    </row>
    <row r="2" spans="1:9">
      <c r="A2" s="6" t="s">
        <v>1</v>
      </c>
      <c r="B2" s="7"/>
      <c r="C2" s="3"/>
      <c r="D2" s="639"/>
      <c r="E2" s="633" t="s">
        <v>307</v>
      </c>
      <c r="F2" s="633"/>
      <c r="G2" s="119"/>
      <c r="H2" s="120"/>
      <c r="I2" s="121"/>
    </row>
    <row r="3" spans="1:9">
      <c r="A3" s="6"/>
      <c r="B3" s="7"/>
      <c r="C3" s="3"/>
      <c r="D3" s="639"/>
      <c r="E3" s="633" t="s">
        <v>1190</v>
      </c>
      <c r="F3" s="643"/>
      <c r="G3" s="119"/>
      <c r="H3" s="120"/>
      <c r="I3" s="121"/>
    </row>
    <row r="4" spans="1:9">
      <c r="A4" s="6" t="s">
        <v>347</v>
      </c>
      <c r="B4" s="7"/>
      <c r="C4" s="3"/>
      <c r="D4" s="639"/>
      <c r="E4" s="633"/>
      <c r="F4" s="644"/>
      <c r="G4" s="119"/>
      <c r="H4" s="120"/>
      <c r="I4" s="121"/>
    </row>
    <row r="5" spans="1:9">
      <c r="A5" s="3"/>
      <c r="B5" s="9"/>
      <c r="C5" s="11"/>
      <c r="D5" s="674"/>
      <c r="E5" s="633" t="s">
        <v>309</v>
      </c>
      <c r="F5" s="634">
        <v>21040010</v>
      </c>
      <c r="G5" s="119"/>
      <c r="H5" s="120"/>
      <c r="I5" s="121"/>
    </row>
    <row r="6" spans="1:9">
      <c r="A6" s="16" t="s">
        <v>1195</v>
      </c>
      <c r="B6" s="9"/>
      <c r="C6" s="11"/>
      <c r="D6" s="674"/>
      <c r="E6" s="634"/>
      <c r="F6" s="644"/>
      <c r="G6" s="25"/>
      <c r="H6" s="25"/>
      <c r="I6" s="121"/>
    </row>
    <row r="7" spans="1:9">
      <c r="A7" s="16"/>
      <c r="B7" s="9"/>
      <c r="C7" s="11"/>
      <c r="D7" s="674"/>
      <c r="E7" s="633" t="s">
        <v>310</v>
      </c>
      <c r="F7" s="634"/>
      <c r="G7" s="124"/>
      <c r="H7" s="25"/>
      <c r="I7" s="121"/>
    </row>
    <row r="8" spans="1:9">
      <c r="A8" s="16"/>
      <c r="B8" s="9"/>
      <c r="C8" s="11"/>
      <c r="D8" s="674"/>
      <c r="F8" s="644"/>
      <c r="G8" s="124"/>
      <c r="H8" s="25"/>
      <c r="I8" s="121"/>
    </row>
    <row r="9" spans="1:9">
      <c r="A9" s="16"/>
      <c r="B9" s="9"/>
      <c r="C9" s="11"/>
      <c r="D9" s="674"/>
      <c r="E9" s="633"/>
      <c r="F9" s="634"/>
      <c r="G9" s="25"/>
      <c r="H9" s="25"/>
      <c r="I9" s="25"/>
    </row>
    <row r="10" spans="1:9">
      <c r="A10" s="16" t="s">
        <v>1188</v>
      </c>
      <c r="B10" s="23"/>
      <c r="C10" s="30"/>
      <c r="D10" s="655"/>
      <c r="E10" s="633" t="s">
        <v>348</v>
      </c>
      <c r="F10" s="634"/>
      <c r="G10" s="24"/>
      <c r="H10" s="25"/>
      <c r="I10" s="121"/>
    </row>
    <row r="11" spans="1:9">
      <c r="A11" s="16"/>
      <c r="B11" s="23"/>
      <c r="C11" s="123"/>
      <c r="D11" s="655"/>
      <c r="E11" s="633"/>
      <c r="F11" s="634"/>
      <c r="G11" s="24"/>
      <c r="H11" s="25"/>
      <c r="I11" s="121"/>
    </row>
    <row r="12" spans="1:9">
      <c r="A12" s="16"/>
      <c r="B12" s="23"/>
      <c r="C12" s="123"/>
      <c r="D12" s="655"/>
      <c r="E12" s="633" t="s">
        <v>1191</v>
      </c>
      <c r="G12" s="25"/>
      <c r="H12" s="25"/>
      <c r="I12" s="121"/>
    </row>
    <row r="13" spans="1:9">
      <c r="A13" s="16" t="s">
        <v>1189</v>
      </c>
      <c r="B13" s="23"/>
      <c r="C13" s="30"/>
      <c r="D13" s="655"/>
      <c r="E13" s="633"/>
      <c r="F13" s="633"/>
      <c r="G13" s="25"/>
      <c r="H13" s="25"/>
      <c r="I13" s="121"/>
    </row>
    <row r="14" spans="1:9">
      <c r="A14" s="16"/>
      <c r="B14" s="23"/>
      <c r="C14" s="30"/>
      <c r="D14" s="655"/>
      <c r="E14" s="633" t="s">
        <v>349</v>
      </c>
      <c r="F14" s="644"/>
      <c r="G14" s="16"/>
      <c r="H14" s="5"/>
    </row>
    <row r="15" spans="1:9">
      <c r="A15" s="16"/>
      <c r="B15" s="23"/>
      <c r="C15" s="30"/>
      <c r="D15" s="655"/>
      <c r="E15" s="656"/>
      <c r="F15" s="675"/>
      <c r="G15" s="16"/>
      <c r="H15" s="5"/>
    </row>
    <row r="16" spans="1:9">
      <c r="A16" s="16" t="s">
        <v>1216</v>
      </c>
      <c r="B16" s="23"/>
      <c r="C16" s="30"/>
      <c r="D16" s="655"/>
      <c r="E16" s="676"/>
      <c r="F16" s="656"/>
      <c r="G16" s="5"/>
      <c r="H16" s="5"/>
    </row>
    <row r="17" spans="1:8">
      <c r="A17" s="16"/>
      <c r="B17" s="23"/>
      <c r="C17" s="30"/>
      <c r="D17" s="655"/>
      <c r="E17" s="656"/>
      <c r="F17" s="656"/>
      <c r="G17" s="5"/>
      <c r="H17" s="5"/>
    </row>
    <row r="18" spans="1:8">
      <c r="E18" s="655"/>
      <c r="F18" s="656"/>
      <c r="G18" s="125"/>
      <c r="H18" s="125"/>
    </row>
    <row r="19" spans="1:8">
      <c r="E19" s="560"/>
      <c r="F19" s="560"/>
      <c r="G19" s="125"/>
      <c r="H19" s="125"/>
    </row>
    <row r="20" spans="1:8">
      <c r="E20" s="560"/>
      <c r="F20" s="560"/>
      <c r="G20" s="125"/>
      <c r="H20" s="125"/>
    </row>
    <row r="21" spans="1:8" ht="13.5">
      <c r="A21" s="718" t="s">
        <v>350</v>
      </c>
      <c r="B21" s="718"/>
      <c r="C21" s="718"/>
      <c r="D21" s="718"/>
      <c r="E21" s="718"/>
      <c r="F21" s="718"/>
      <c r="G21" s="718"/>
      <c r="H21" s="718"/>
    </row>
    <row r="22" spans="1:8" ht="13.5">
      <c r="A22" s="718" t="s">
        <v>1245</v>
      </c>
      <c r="B22" s="718"/>
      <c r="C22" s="718"/>
      <c r="D22" s="718"/>
      <c r="E22" s="718"/>
      <c r="F22" s="718"/>
      <c r="G22" s="718"/>
      <c r="H22" s="718"/>
    </row>
    <row r="24" spans="1:8" ht="63" customHeight="1">
      <c r="A24" s="132" t="s">
        <v>351</v>
      </c>
      <c r="B24" s="128" t="s">
        <v>16</v>
      </c>
      <c r="C24" s="132" t="s">
        <v>352</v>
      </c>
      <c r="D24" s="663" t="s">
        <v>18</v>
      </c>
      <c r="E24" s="663" t="s">
        <v>19</v>
      </c>
      <c r="F24" s="663" t="s">
        <v>353</v>
      </c>
      <c r="G24" s="132" t="s">
        <v>238</v>
      </c>
      <c r="H24" s="132" t="s">
        <v>354</v>
      </c>
    </row>
    <row r="25" spans="1:8">
      <c r="A25" s="180"/>
      <c r="B25" s="181"/>
      <c r="C25" s="182"/>
      <c r="D25" s="646">
        <v>1</v>
      </c>
      <c r="E25" s="646">
        <v>2</v>
      </c>
      <c r="F25" s="646">
        <v>3</v>
      </c>
      <c r="G25" s="133">
        <v>4</v>
      </c>
      <c r="H25" s="133">
        <v>5</v>
      </c>
    </row>
    <row r="26" spans="1:8" ht="21.75" customHeight="1">
      <c r="A26" s="184">
        <v>1</v>
      </c>
      <c r="B26" s="185" t="s">
        <v>355</v>
      </c>
      <c r="C26" s="186"/>
      <c r="D26" s="677">
        <f>SUM(D27+D169)</f>
        <v>16200</v>
      </c>
      <c r="E26" s="677">
        <f>SUM(E27+E169)</f>
        <v>0</v>
      </c>
      <c r="F26" s="677">
        <f>SUM(F27+F169)</f>
        <v>834</v>
      </c>
      <c r="G26" s="137">
        <f t="shared" ref="G26:G57" si="0">SUM(E26/D26)</f>
        <v>0</v>
      </c>
      <c r="H26" s="137">
        <f t="shared" ref="H26:H57" si="1">SUM(E26/F26)</f>
        <v>0</v>
      </c>
    </row>
    <row r="27" spans="1:8" ht="20.25" customHeight="1">
      <c r="A27" s="187">
        <v>2</v>
      </c>
      <c r="B27" s="185" t="s">
        <v>356</v>
      </c>
      <c r="C27" s="186">
        <v>614000</v>
      </c>
      <c r="D27" s="677">
        <f>SUM(D28+D71+D98+D114+D138+D162+D165)</f>
        <v>16200</v>
      </c>
      <c r="E27" s="677">
        <f>SUM(E28+E71+E98+E114+E138+E162+E165)</f>
        <v>0</v>
      </c>
      <c r="F27" s="677">
        <f>SUM(F28+F71+F98+F114+F138+F162+F165)</f>
        <v>834</v>
      </c>
      <c r="G27" s="137">
        <f t="shared" si="0"/>
        <v>0</v>
      </c>
      <c r="H27" s="137">
        <f t="shared" si="1"/>
        <v>0</v>
      </c>
    </row>
    <row r="28" spans="1:8" ht="28.5" customHeight="1">
      <c r="A28" s="188">
        <v>3</v>
      </c>
      <c r="B28" s="189" t="s">
        <v>357</v>
      </c>
      <c r="C28" s="186">
        <v>614100</v>
      </c>
      <c r="D28" s="677">
        <f>SUM(D29+D36+D45+D52+D60+D63+D69)</f>
        <v>0</v>
      </c>
      <c r="E28" s="677">
        <f>SUM(E29+E36+E45+E52+E60+E63+E69)</f>
        <v>0</v>
      </c>
      <c r="F28" s="677">
        <f>SUM(F29+F36+F45+F52+F60+F63+F69)</f>
        <v>0</v>
      </c>
      <c r="G28" s="137" t="e">
        <f t="shared" si="0"/>
        <v>#DIV/0!</v>
      </c>
      <c r="H28" s="137" t="e">
        <f t="shared" si="1"/>
        <v>#DIV/0!</v>
      </c>
    </row>
    <row r="29" spans="1:8">
      <c r="A29" s="184">
        <v>4</v>
      </c>
      <c r="B29" s="190" t="s">
        <v>358</v>
      </c>
      <c r="C29" s="191">
        <v>614110</v>
      </c>
      <c r="D29" s="678">
        <f>SUM(D30:D35)</f>
        <v>0</v>
      </c>
      <c r="E29" s="678">
        <f>SUM(E30:E35)</f>
        <v>0</v>
      </c>
      <c r="F29" s="678">
        <f>SUM(F30:F35)</f>
        <v>0</v>
      </c>
      <c r="G29" s="142" t="e">
        <f t="shared" si="0"/>
        <v>#DIV/0!</v>
      </c>
      <c r="H29" s="142" t="e">
        <f t="shared" si="1"/>
        <v>#DIV/0!</v>
      </c>
    </row>
    <row r="30" spans="1:8">
      <c r="A30" s="187">
        <v>5</v>
      </c>
      <c r="B30" s="146" t="s">
        <v>359</v>
      </c>
      <c r="C30" s="191">
        <v>614111</v>
      </c>
      <c r="D30" s="678"/>
      <c r="E30" s="678"/>
      <c r="F30" s="678"/>
      <c r="G30" s="142" t="e">
        <f t="shared" si="0"/>
        <v>#DIV/0!</v>
      </c>
      <c r="H30" s="142" t="e">
        <f t="shared" si="1"/>
        <v>#DIV/0!</v>
      </c>
    </row>
    <row r="31" spans="1:8">
      <c r="A31" s="188">
        <v>6</v>
      </c>
      <c r="B31" s="146" t="s">
        <v>360</v>
      </c>
      <c r="C31" s="191">
        <v>614112</v>
      </c>
      <c r="D31" s="678" t="s">
        <v>361</v>
      </c>
      <c r="E31" s="678"/>
      <c r="F31" s="678"/>
      <c r="G31" s="142" t="e">
        <f t="shared" si="0"/>
        <v>#VALUE!</v>
      </c>
      <c r="H31" s="142" t="e">
        <f t="shared" si="1"/>
        <v>#DIV/0!</v>
      </c>
    </row>
    <row r="32" spans="1:8">
      <c r="A32" s="184">
        <v>7</v>
      </c>
      <c r="B32" s="146" t="s">
        <v>362</v>
      </c>
      <c r="C32" s="191">
        <v>614113</v>
      </c>
      <c r="D32" s="678"/>
      <c r="E32" s="678"/>
      <c r="F32" s="678"/>
      <c r="G32" s="142" t="e">
        <f t="shared" si="0"/>
        <v>#DIV/0!</v>
      </c>
      <c r="H32" s="142" t="e">
        <f t="shared" si="1"/>
        <v>#DIV/0!</v>
      </c>
    </row>
    <row r="33" spans="1:8">
      <c r="A33" s="187">
        <v>8</v>
      </c>
      <c r="B33" s="146" t="s">
        <v>363</v>
      </c>
      <c r="C33" s="191">
        <v>614114</v>
      </c>
      <c r="D33" s="678"/>
      <c r="E33" s="678"/>
      <c r="F33" s="678"/>
      <c r="G33" s="142" t="e">
        <f t="shared" si="0"/>
        <v>#DIV/0!</v>
      </c>
      <c r="H33" s="142" t="e">
        <f t="shared" si="1"/>
        <v>#DIV/0!</v>
      </c>
    </row>
    <row r="34" spans="1:8">
      <c r="A34" s="188">
        <v>9</v>
      </c>
      <c r="B34" s="146" t="s">
        <v>364</v>
      </c>
      <c r="C34" s="191">
        <v>614115</v>
      </c>
      <c r="D34" s="678"/>
      <c r="E34" s="678"/>
      <c r="F34" s="678"/>
      <c r="G34" s="142" t="e">
        <f t="shared" si="0"/>
        <v>#DIV/0!</v>
      </c>
      <c r="H34" s="142" t="e">
        <f t="shared" si="1"/>
        <v>#DIV/0!</v>
      </c>
    </row>
    <row r="35" spans="1:8">
      <c r="A35" s="184">
        <v>10</v>
      </c>
      <c r="B35" s="146" t="s">
        <v>365</v>
      </c>
      <c r="C35" s="191">
        <v>614116</v>
      </c>
      <c r="D35" s="678"/>
      <c r="E35" s="678"/>
      <c r="F35" s="678"/>
      <c r="G35" s="142" t="e">
        <f t="shared" si="0"/>
        <v>#DIV/0!</v>
      </c>
      <c r="H35" s="142" t="e">
        <f t="shared" si="1"/>
        <v>#DIV/0!</v>
      </c>
    </row>
    <row r="36" spans="1:8" ht="24">
      <c r="A36" s="187">
        <v>11</v>
      </c>
      <c r="B36" s="194" t="s">
        <v>366</v>
      </c>
      <c r="C36" s="195">
        <v>614120</v>
      </c>
      <c r="D36" s="678"/>
      <c r="E36" s="678"/>
      <c r="F36" s="678"/>
      <c r="G36" s="142" t="e">
        <f t="shared" si="0"/>
        <v>#DIV/0!</v>
      </c>
      <c r="H36" s="142" t="e">
        <f t="shared" si="1"/>
        <v>#DIV/0!</v>
      </c>
    </row>
    <row r="37" spans="1:8">
      <c r="A37" s="188">
        <v>12</v>
      </c>
      <c r="B37" s="196" t="s">
        <v>367</v>
      </c>
      <c r="C37" s="197">
        <v>614121</v>
      </c>
      <c r="D37" s="678"/>
      <c r="E37" s="678"/>
      <c r="F37" s="678"/>
      <c r="G37" s="142" t="e">
        <f t="shared" si="0"/>
        <v>#DIV/0!</v>
      </c>
      <c r="H37" s="142" t="e">
        <f t="shared" si="1"/>
        <v>#DIV/0!</v>
      </c>
    </row>
    <row r="38" spans="1:8">
      <c r="A38" s="184">
        <v>13</v>
      </c>
      <c r="B38" s="196" t="s">
        <v>368</v>
      </c>
      <c r="C38" s="197">
        <v>614122</v>
      </c>
      <c r="D38" s="678"/>
      <c r="E38" s="678"/>
      <c r="F38" s="678"/>
      <c r="G38" s="142" t="e">
        <f t="shared" si="0"/>
        <v>#DIV/0!</v>
      </c>
      <c r="H38" s="142" t="e">
        <f t="shared" si="1"/>
        <v>#DIV/0!</v>
      </c>
    </row>
    <row r="39" spans="1:8">
      <c r="A39" s="187">
        <v>14</v>
      </c>
      <c r="B39" s="196" t="s">
        <v>369</v>
      </c>
      <c r="C39" s="197">
        <v>614123</v>
      </c>
      <c r="D39" s="678"/>
      <c r="E39" s="678"/>
      <c r="F39" s="678"/>
      <c r="G39" s="142" t="e">
        <f t="shared" si="0"/>
        <v>#DIV/0!</v>
      </c>
      <c r="H39" s="142" t="e">
        <f t="shared" si="1"/>
        <v>#DIV/0!</v>
      </c>
    </row>
    <row r="40" spans="1:8">
      <c r="A40" s="188">
        <v>15</v>
      </c>
      <c r="B40" s="103" t="s">
        <v>370</v>
      </c>
      <c r="C40" s="198">
        <v>614124</v>
      </c>
      <c r="D40" s="678"/>
      <c r="E40" s="678"/>
      <c r="F40" s="678"/>
      <c r="G40" s="142" t="e">
        <f t="shared" si="0"/>
        <v>#DIV/0!</v>
      </c>
      <c r="H40" s="142" t="e">
        <f t="shared" si="1"/>
        <v>#DIV/0!</v>
      </c>
    </row>
    <row r="41" spans="1:8">
      <c r="A41" s="184">
        <v>16</v>
      </c>
      <c r="B41" s="103" t="s">
        <v>371</v>
      </c>
      <c r="C41" s="198">
        <v>614125</v>
      </c>
      <c r="D41" s="678"/>
      <c r="E41" s="678"/>
      <c r="F41" s="678"/>
      <c r="G41" s="142" t="e">
        <f t="shared" si="0"/>
        <v>#DIV/0!</v>
      </c>
      <c r="H41" s="142" t="e">
        <f t="shared" si="1"/>
        <v>#DIV/0!</v>
      </c>
    </row>
    <row r="42" spans="1:8">
      <c r="A42" s="187">
        <v>17</v>
      </c>
      <c r="B42" s="103" t="s">
        <v>372</v>
      </c>
      <c r="C42" s="198">
        <v>614126</v>
      </c>
      <c r="D42" s="678"/>
      <c r="E42" s="678"/>
      <c r="F42" s="678"/>
      <c r="G42" s="142" t="e">
        <f t="shared" si="0"/>
        <v>#DIV/0!</v>
      </c>
      <c r="H42" s="142" t="e">
        <f t="shared" si="1"/>
        <v>#DIV/0!</v>
      </c>
    </row>
    <row r="43" spans="1:8">
      <c r="A43" s="188">
        <v>18</v>
      </c>
      <c r="B43" s="103" t="s">
        <v>373</v>
      </c>
      <c r="C43" s="198">
        <v>614127</v>
      </c>
      <c r="D43" s="678"/>
      <c r="E43" s="678"/>
      <c r="F43" s="678"/>
      <c r="G43" s="142" t="e">
        <f t="shared" si="0"/>
        <v>#DIV/0!</v>
      </c>
      <c r="H43" s="142" t="e">
        <f t="shared" si="1"/>
        <v>#DIV/0!</v>
      </c>
    </row>
    <row r="44" spans="1:8">
      <c r="A44" s="184">
        <v>19</v>
      </c>
      <c r="B44" s="103" t="s">
        <v>374</v>
      </c>
      <c r="C44" s="198">
        <v>614128</v>
      </c>
      <c r="D44" s="678"/>
      <c r="E44" s="678"/>
      <c r="F44" s="678"/>
      <c r="G44" s="142" t="e">
        <f t="shared" si="0"/>
        <v>#DIV/0!</v>
      </c>
      <c r="H44" s="142" t="e">
        <f t="shared" si="1"/>
        <v>#DIV/0!</v>
      </c>
    </row>
    <row r="45" spans="1:8">
      <c r="A45" s="187">
        <v>20</v>
      </c>
      <c r="B45" s="98" t="s">
        <v>375</v>
      </c>
      <c r="C45" s="199">
        <v>614140</v>
      </c>
      <c r="D45" s="678">
        <f>SUM(D46:D51)</f>
        <v>0</v>
      </c>
      <c r="E45" s="678">
        <f>SUM(E46:E51)</f>
        <v>0</v>
      </c>
      <c r="F45" s="678">
        <f>SUM(F46:F51)</f>
        <v>0</v>
      </c>
      <c r="G45" s="142" t="e">
        <f t="shared" si="0"/>
        <v>#DIV/0!</v>
      </c>
      <c r="H45" s="142" t="e">
        <f t="shared" si="1"/>
        <v>#DIV/0!</v>
      </c>
    </row>
    <row r="46" spans="1:8">
      <c r="A46" s="188">
        <v>21</v>
      </c>
      <c r="B46" s="103" t="s">
        <v>376</v>
      </c>
      <c r="C46" s="197">
        <v>614141</v>
      </c>
      <c r="D46" s="678"/>
      <c r="E46" s="678"/>
      <c r="F46" s="678"/>
      <c r="G46" s="142" t="e">
        <f t="shared" si="0"/>
        <v>#DIV/0!</v>
      </c>
      <c r="H46" s="142" t="e">
        <f t="shared" si="1"/>
        <v>#DIV/0!</v>
      </c>
    </row>
    <row r="47" spans="1:8">
      <c r="A47" s="184">
        <v>22</v>
      </c>
      <c r="B47" s="200" t="s">
        <v>377</v>
      </c>
      <c r="C47" s="201">
        <v>614142</v>
      </c>
      <c r="D47" s="678"/>
      <c r="E47" s="678"/>
      <c r="F47" s="678"/>
      <c r="G47" s="142" t="e">
        <f t="shared" si="0"/>
        <v>#DIV/0!</v>
      </c>
      <c r="H47" s="142" t="e">
        <f t="shared" si="1"/>
        <v>#DIV/0!</v>
      </c>
    </row>
    <row r="48" spans="1:8">
      <c r="A48" s="187">
        <v>23</v>
      </c>
      <c r="B48" s="200" t="s">
        <v>378</v>
      </c>
      <c r="C48" s="201">
        <v>614143</v>
      </c>
      <c r="D48" s="678"/>
      <c r="E48" s="678"/>
      <c r="F48" s="678"/>
      <c r="G48" s="142" t="e">
        <f t="shared" si="0"/>
        <v>#DIV/0!</v>
      </c>
      <c r="H48" s="142" t="e">
        <f t="shared" si="1"/>
        <v>#DIV/0!</v>
      </c>
    </row>
    <row r="49" spans="1:8">
      <c r="A49" s="188">
        <v>24</v>
      </c>
      <c r="B49" s="200" t="s">
        <v>379</v>
      </c>
      <c r="C49" s="201">
        <v>614144</v>
      </c>
      <c r="D49" s="678"/>
      <c r="E49" s="678"/>
      <c r="F49" s="678"/>
      <c r="G49" s="142" t="e">
        <f t="shared" si="0"/>
        <v>#DIV/0!</v>
      </c>
      <c r="H49" s="142" t="e">
        <f t="shared" si="1"/>
        <v>#DIV/0!</v>
      </c>
    </row>
    <row r="50" spans="1:8">
      <c r="A50" s="184">
        <v>25</v>
      </c>
      <c r="B50" s="103" t="s">
        <v>380</v>
      </c>
      <c r="C50" s="198">
        <v>614145</v>
      </c>
      <c r="D50" s="678"/>
      <c r="E50" s="678"/>
      <c r="F50" s="678"/>
      <c r="G50" s="142" t="e">
        <f t="shared" si="0"/>
        <v>#DIV/0!</v>
      </c>
      <c r="H50" s="142" t="e">
        <f t="shared" si="1"/>
        <v>#DIV/0!</v>
      </c>
    </row>
    <row r="51" spans="1:8" ht="24">
      <c r="A51" s="187">
        <v>26</v>
      </c>
      <c r="B51" s="103" t="s">
        <v>381</v>
      </c>
      <c r="C51" s="198">
        <v>614146</v>
      </c>
      <c r="D51" s="678"/>
      <c r="E51" s="678"/>
      <c r="F51" s="678"/>
      <c r="G51" s="142" t="e">
        <f t="shared" si="0"/>
        <v>#DIV/0!</v>
      </c>
      <c r="H51" s="142" t="e">
        <f t="shared" si="1"/>
        <v>#DIV/0!</v>
      </c>
    </row>
    <row r="52" spans="1:8" ht="17.25" customHeight="1">
      <c r="A52" s="188">
        <v>27</v>
      </c>
      <c r="B52" s="103" t="s">
        <v>382</v>
      </c>
      <c r="C52" s="199">
        <v>614150</v>
      </c>
      <c r="D52" s="678">
        <f>SUM(D53:D59)</f>
        <v>0</v>
      </c>
      <c r="E52" s="678">
        <f>SUM(E53:E59)</f>
        <v>0</v>
      </c>
      <c r="F52" s="678">
        <f>SUM(F53:F59)</f>
        <v>0</v>
      </c>
      <c r="G52" s="142" t="e">
        <f t="shared" si="0"/>
        <v>#DIV/0!</v>
      </c>
      <c r="H52" s="142" t="e">
        <f t="shared" si="1"/>
        <v>#DIV/0!</v>
      </c>
    </row>
    <row r="53" spans="1:8" ht="17.25" customHeight="1">
      <c r="A53" s="184">
        <v>28</v>
      </c>
      <c r="B53" s="98" t="s">
        <v>383</v>
      </c>
      <c r="C53" s="202">
        <v>614151</v>
      </c>
      <c r="D53" s="678"/>
      <c r="E53" s="678"/>
      <c r="F53" s="678"/>
      <c r="G53" s="142" t="e">
        <f t="shared" si="0"/>
        <v>#DIV/0!</v>
      </c>
      <c r="H53" s="142" t="e">
        <f t="shared" si="1"/>
        <v>#DIV/0!</v>
      </c>
    </row>
    <row r="54" spans="1:8" ht="24">
      <c r="A54" s="187">
        <v>29</v>
      </c>
      <c r="B54" s="103" t="s">
        <v>384</v>
      </c>
      <c r="C54" s="198">
        <v>614152</v>
      </c>
      <c r="D54" s="678"/>
      <c r="E54" s="678"/>
      <c r="F54" s="678"/>
      <c r="G54" s="142" t="e">
        <f t="shared" si="0"/>
        <v>#DIV/0!</v>
      </c>
      <c r="H54" s="142" t="e">
        <f t="shared" si="1"/>
        <v>#DIV/0!</v>
      </c>
    </row>
    <row r="55" spans="1:8" ht="24">
      <c r="A55" s="188">
        <v>30</v>
      </c>
      <c r="B55" s="98" t="s">
        <v>385</v>
      </c>
      <c r="C55" s="202">
        <v>614154</v>
      </c>
      <c r="D55" s="678"/>
      <c r="E55" s="678"/>
      <c r="F55" s="678"/>
      <c r="G55" s="142" t="e">
        <f t="shared" si="0"/>
        <v>#DIV/0!</v>
      </c>
      <c r="H55" s="142" t="e">
        <f t="shared" si="1"/>
        <v>#DIV/0!</v>
      </c>
    </row>
    <row r="56" spans="1:8" ht="24">
      <c r="A56" s="184">
        <v>31</v>
      </c>
      <c r="B56" s="98" t="s">
        <v>386</v>
      </c>
      <c r="C56" s="202">
        <v>614155</v>
      </c>
      <c r="D56" s="678"/>
      <c r="E56" s="678"/>
      <c r="F56" s="678"/>
      <c r="G56" s="142" t="e">
        <f t="shared" si="0"/>
        <v>#DIV/0!</v>
      </c>
      <c r="H56" s="142" t="e">
        <f t="shared" si="1"/>
        <v>#DIV/0!</v>
      </c>
    </row>
    <row r="57" spans="1:8" ht="36">
      <c r="A57" s="187">
        <v>32</v>
      </c>
      <c r="B57" s="98" t="s">
        <v>387</v>
      </c>
      <c r="C57" s="202">
        <v>614156</v>
      </c>
      <c r="D57" s="678"/>
      <c r="E57" s="678"/>
      <c r="F57" s="678"/>
      <c r="G57" s="142" t="e">
        <f t="shared" si="0"/>
        <v>#DIV/0!</v>
      </c>
      <c r="H57" s="142" t="e">
        <f t="shared" si="1"/>
        <v>#DIV/0!</v>
      </c>
    </row>
    <row r="58" spans="1:8" ht="36">
      <c r="A58" s="188">
        <v>33</v>
      </c>
      <c r="B58" s="98" t="s">
        <v>388</v>
      </c>
      <c r="C58" s="202">
        <v>614157</v>
      </c>
      <c r="D58" s="678"/>
      <c r="E58" s="678"/>
      <c r="F58" s="678"/>
      <c r="G58" s="142" t="e">
        <f t="shared" ref="G58:G89" si="2">SUM(E58/D58)</f>
        <v>#DIV/0!</v>
      </c>
      <c r="H58" s="142" t="e">
        <f t="shared" ref="H58:H89" si="3">SUM(E58/F58)</f>
        <v>#DIV/0!</v>
      </c>
    </row>
    <row r="59" spans="1:8">
      <c r="A59" s="184">
        <v>34</v>
      </c>
      <c r="B59" s="98" t="s">
        <v>389</v>
      </c>
      <c r="C59" s="202">
        <v>614159</v>
      </c>
      <c r="D59" s="678"/>
      <c r="E59" s="678"/>
      <c r="F59" s="678"/>
      <c r="G59" s="142" t="e">
        <f t="shared" si="2"/>
        <v>#DIV/0!</v>
      </c>
      <c r="H59" s="142" t="e">
        <f t="shared" si="3"/>
        <v>#DIV/0!</v>
      </c>
    </row>
    <row r="60" spans="1:8">
      <c r="A60" s="187">
        <v>35</v>
      </c>
      <c r="B60" s="98" t="s">
        <v>390</v>
      </c>
      <c r="C60" s="199">
        <v>614160</v>
      </c>
      <c r="D60" s="678">
        <f>SUM(D61:D62)</f>
        <v>0</v>
      </c>
      <c r="E60" s="678">
        <f>SUM(E61:E62)</f>
        <v>0</v>
      </c>
      <c r="F60" s="678">
        <f>SUM(F61:F62)</f>
        <v>0</v>
      </c>
      <c r="G60" s="142" t="e">
        <f t="shared" si="2"/>
        <v>#DIV/0!</v>
      </c>
      <c r="H60" s="142" t="e">
        <f t="shared" si="3"/>
        <v>#DIV/0!</v>
      </c>
    </row>
    <row r="61" spans="1:8">
      <c r="A61" s="188">
        <v>36</v>
      </c>
      <c r="B61" s="98" t="s">
        <v>391</v>
      </c>
      <c r="C61" s="202">
        <v>614161</v>
      </c>
      <c r="D61" s="678"/>
      <c r="E61" s="678"/>
      <c r="F61" s="678"/>
      <c r="G61" s="142" t="e">
        <f t="shared" si="2"/>
        <v>#DIV/0!</v>
      </c>
      <c r="H61" s="142" t="e">
        <f t="shared" si="3"/>
        <v>#DIV/0!</v>
      </c>
    </row>
    <row r="62" spans="1:8">
      <c r="A62" s="184">
        <v>37</v>
      </c>
      <c r="B62" s="98" t="s">
        <v>392</v>
      </c>
      <c r="C62" s="202">
        <v>614162</v>
      </c>
      <c r="D62" s="678"/>
      <c r="E62" s="678"/>
      <c r="F62" s="678"/>
      <c r="G62" s="142" t="e">
        <f t="shared" si="2"/>
        <v>#DIV/0!</v>
      </c>
      <c r="H62" s="142" t="e">
        <f t="shared" si="3"/>
        <v>#DIV/0!</v>
      </c>
    </row>
    <row r="63" spans="1:8">
      <c r="A63" s="187">
        <v>38</v>
      </c>
      <c r="B63" s="103" t="s">
        <v>393</v>
      </c>
      <c r="C63" s="199">
        <v>614170</v>
      </c>
      <c r="D63" s="678">
        <f>SUM(D64:D68)</f>
        <v>0</v>
      </c>
      <c r="E63" s="678">
        <f>SUM(E64:E68)</f>
        <v>0</v>
      </c>
      <c r="F63" s="678">
        <f>SUM(F64:F68)</f>
        <v>0</v>
      </c>
      <c r="G63" s="142" t="e">
        <f t="shared" si="2"/>
        <v>#DIV/0!</v>
      </c>
      <c r="H63" s="142" t="e">
        <f t="shared" si="3"/>
        <v>#DIV/0!</v>
      </c>
    </row>
    <row r="64" spans="1:8" ht="24">
      <c r="A64" s="188">
        <v>39</v>
      </c>
      <c r="B64" s="103" t="s">
        <v>394</v>
      </c>
      <c r="C64" s="198">
        <v>614171</v>
      </c>
      <c r="D64" s="678"/>
      <c r="E64" s="678"/>
      <c r="F64" s="678"/>
      <c r="G64" s="142" t="e">
        <f t="shared" si="2"/>
        <v>#DIV/0!</v>
      </c>
      <c r="H64" s="142" t="e">
        <f t="shared" si="3"/>
        <v>#DIV/0!</v>
      </c>
    </row>
    <row r="65" spans="1:8">
      <c r="A65" s="184">
        <v>40</v>
      </c>
      <c r="B65" s="98" t="s">
        <v>395</v>
      </c>
      <c r="C65" s="202">
        <v>614172</v>
      </c>
      <c r="D65" s="678"/>
      <c r="E65" s="678"/>
      <c r="F65" s="678"/>
      <c r="G65" s="142" t="e">
        <f t="shared" si="2"/>
        <v>#DIV/0!</v>
      </c>
      <c r="H65" s="142" t="e">
        <f t="shared" si="3"/>
        <v>#DIV/0!</v>
      </c>
    </row>
    <row r="66" spans="1:8" ht="24">
      <c r="A66" s="187">
        <v>41</v>
      </c>
      <c r="B66" s="98" t="s">
        <v>396</v>
      </c>
      <c r="C66" s="202">
        <v>614173</v>
      </c>
      <c r="D66" s="678"/>
      <c r="E66" s="678"/>
      <c r="F66" s="678"/>
      <c r="G66" s="142" t="e">
        <f t="shared" si="2"/>
        <v>#DIV/0!</v>
      </c>
      <c r="H66" s="142" t="e">
        <f t="shared" si="3"/>
        <v>#DIV/0!</v>
      </c>
    </row>
    <row r="67" spans="1:8">
      <c r="A67" s="188">
        <v>42</v>
      </c>
      <c r="B67" s="98" t="s">
        <v>397</v>
      </c>
      <c r="C67" s="202">
        <v>614174</v>
      </c>
      <c r="D67" s="678"/>
      <c r="E67" s="678"/>
      <c r="F67" s="678"/>
      <c r="G67" s="142" t="e">
        <f t="shared" si="2"/>
        <v>#DIV/0!</v>
      </c>
      <c r="H67" s="142" t="e">
        <f t="shared" si="3"/>
        <v>#DIV/0!</v>
      </c>
    </row>
    <row r="68" spans="1:8">
      <c r="A68" s="184">
        <v>43</v>
      </c>
      <c r="B68" s="98" t="s">
        <v>398</v>
      </c>
      <c r="C68" s="202">
        <v>614175</v>
      </c>
      <c r="D68" s="678"/>
      <c r="E68" s="678"/>
      <c r="F68" s="678"/>
      <c r="G68" s="142" t="e">
        <f t="shared" si="2"/>
        <v>#DIV/0!</v>
      </c>
      <c r="H68" s="142" t="e">
        <f t="shared" si="3"/>
        <v>#DIV/0!</v>
      </c>
    </row>
    <row r="69" spans="1:8">
      <c r="A69" s="187">
        <v>44</v>
      </c>
      <c r="B69" s="103" t="s">
        <v>399</v>
      </c>
      <c r="C69" s="195">
        <v>614180</v>
      </c>
      <c r="D69" s="678">
        <f>SUM(D70)</f>
        <v>0</v>
      </c>
      <c r="E69" s="678">
        <f>SUM(E70)</f>
        <v>0</v>
      </c>
      <c r="F69" s="678">
        <f>SUM(F70)</f>
        <v>0</v>
      </c>
      <c r="G69" s="142" t="e">
        <f t="shared" si="2"/>
        <v>#DIV/0!</v>
      </c>
      <c r="H69" s="142" t="e">
        <f t="shared" si="3"/>
        <v>#DIV/0!</v>
      </c>
    </row>
    <row r="70" spans="1:8">
      <c r="A70" s="188">
        <v>45</v>
      </c>
      <c r="B70" s="103" t="s">
        <v>400</v>
      </c>
      <c r="C70" s="198">
        <v>614181</v>
      </c>
      <c r="D70" s="678"/>
      <c r="E70" s="678"/>
      <c r="F70" s="678"/>
      <c r="G70" s="142" t="e">
        <f t="shared" si="2"/>
        <v>#DIV/0!</v>
      </c>
      <c r="H70" s="142" t="e">
        <f t="shared" si="3"/>
        <v>#DIV/0!</v>
      </c>
    </row>
    <row r="71" spans="1:8" ht="18.75" customHeight="1">
      <c r="A71" s="184">
        <v>46</v>
      </c>
      <c r="B71" s="203" t="s">
        <v>401</v>
      </c>
      <c r="C71" s="204">
        <v>614200</v>
      </c>
      <c r="D71" s="677">
        <f>SUM(D72+D76+D82+D89+D93)</f>
        <v>200</v>
      </c>
      <c r="E71" s="677">
        <f>SUM(E72+E76+E82+E89+E93)</f>
        <v>0</v>
      </c>
      <c r="F71" s="677">
        <f>SUM(F72+F76+F82+F89+F93)</f>
        <v>0</v>
      </c>
      <c r="G71" s="137">
        <f t="shared" si="2"/>
        <v>0</v>
      </c>
      <c r="H71" s="137" t="e">
        <f t="shared" si="3"/>
        <v>#DIV/0!</v>
      </c>
    </row>
    <row r="72" spans="1:8" ht="24">
      <c r="A72" s="187">
        <v>47</v>
      </c>
      <c r="B72" s="205" t="s">
        <v>402</v>
      </c>
      <c r="C72" s="191">
        <v>614210</v>
      </c>
      <c r="D72" s="678">
        <f>SUM(D73:D75)</f>
        <v>0</v>
      </c>
      <c r="E72" s="678">
        <f>SUM(E73:E75)</f>
        <v>0</v>
      </c>
      <c r="F72" s="678">
        <f>SUM(F73:F75)</f>
        <v>0</v>
      </c>
      <c r="G72" s="142" t="e">
        <f t="shared" si="2"/>
        <v>#DIV/0!</v>
      </c>
      <c r="H72" s="142" t="e">
        <f t="shared" si="3"/>
        <v>#DIV/0!</v>
      </c>
    </row>
    <row r="73" spans="1:8">
      <c r="A73" s="188">
        <v>48</v>
      </c>
      <c r="B73" s="205" t="s">
        <v>403</v>
      </c>
      <c r="C73" s="191">
        <v>614211</v>
      </c>
      <c r="D73" s="678"/>
      <c r="E73" s="678"/>
      <c r="F73" s="678"/>
      <c r="G73" s="142" t="e">
        <f t="shared" si="2"/>
        <v>#DIV/0!</v>
      </c>
      <c r="H73" s="142" t="e">
        <f t="shared" si="3"/>
        <v>#DIV/0!</v>
      </c>
    </row>
    <row r="74" spans="1:8">
      <c r="A74" s="184">
        <v>49</v>
      </c>
      <c r="B74" s="205" t="s">
        <v>404</v>
      </c>
      <c r="C74" s="191">
        <v>614212</v>
      </c>
      <c r="D74" s="678"/>
      <c r="E74" s="678"/>
      <c r="F74" s="678"/>
      <c r="G74" s="142" t="e">
        <f t="shared" si="2"/>
        <v>#DIV/0!</v>
      </c>
      <c r="H74" s="142" t="e">
        <f t="shared" si="3"/>
        <v>#DIV/0!</v>
      </c>
    </row>
    <row r="75" spans="1:8" ht="24">
      <c r="A75" s="187">
        <v>50</v>
      </c>
      <c r="B75" s="205" t="s">
        <v>405</v>
      </c>
      <c r="C75" s="191">
        <v>614219</v>
      </c>
      <c r="D75" s="678"/>
      <c r="E75" s="678"/>
      <c r="F75" s="678"/>
      <c r="G75" s="142" t="e">
        <f t="shared" si="2"/>
        <v>#DIV/0!</v>
      </c>
      <c r="H75" s="142" t="e">
        <f t="shared" si="3"/>
        <v>#DIV/0!</v>
      </c>
    </row>
    <row r="76" spans="1:8" ht="24">
      <c r="A76" s="188">
        <v>51</v>
      </c>
      <c r="B76" s="206" t="s">
        <v>406</v>
      </c>
      <c r="C76" s="191">
        <v>614220</v>
      </c>
      <c r="D76" s="678">
        <f>SUM(D77+D78+D79+D80+D81)</f>
        <v>0</v>
      </c>
      <c r="E76" s="678">
        <f>SUM(E77+E78+E79+E80+E81)</f>
        <v>0</v>
      </c>
      <c r="F76" s="678">
        <f>SUM(F77+F78+F79+F80+F81)</f>
        <v>0</v>
      </c>
      <c r="G76" s="142" t="e">
        <f t="shared" si="2"/>
        <v>#DIV/0!</v>
      </c>
      <c r="H76" s="142" t="e">
        <f t="shared" si="3"/>
        <v>#DIV/0!</v>
      </c>
    </row>
    <row r="77" spans="1:8">
      <c r="A77" s="184">
        <v>52</v>
      </c>
      <c r="B77" s="205" t="s">
        <v>407</v>
      </c>
      <c r="C77" s="191">
        <v>614221</v>
      </c>
      <c r="D77" s="678"/>
      <c r="E77" s="678"/>
      <c r="F77" s="678"/>
      <c r="G77" s="142" t="e">
        <f t="shared" si="2"/>
        <v>#DIV/0!</v>
      </c>
      <c r="H77" s="142" t="e">
        <f t="shared" si="3"/>
        <v>#DIV/0!</v>
      </c>
    </row>
    <row r="78" spans="1:8">
      <c r="A78" s="187">
        <v>53</v>
      </c>
      <c r="B78" s="205" t="s">
        <v>408</v>
      </c>
      <c r="C78" s="191">
        <v>614222</v>
      </c>
      <c r="D78" s="678"/>
      <c r="E78" s="678"/>
      <c r="F78" s="678"/>
      <c r="G78" s="142" t="e">
        <f t="shared" si="2"/>
        <v>#DIV/0!</v>
      </c>
      <c r="H78" s="142" t="e">
        <f t="shared" si="3"/>
        <v>#DIV/0!</v>
      </c>
    </row>
    <row r="79" spans="1:8">
      <c r="A79" s="188">
        <v>54</v>
      </c>
      <c r="B79" s="205" t="s">
        <v>409</v>
      </c>
      <c r="C79" s="191">
        <v>614223</v>
      </c>
      <c r="D79" s="678"/>
      <c r="E79" s="678"/>
      <c r="F79" s="678"/>
      <c r="G79" s="142" t="e">
        <f t="shared" si="2"/>
        <v>#DIV/0!</v>
      </c>
      <c r="H79" s="142" t="e">
        <f t="shared" si="3"/>
        <v>#DIV/0!</v>
      </c>
    </row>
    <row r="80" spans="1:8">
      <c r="A80" s="184">
        <v>55</v>
      </c>
      <c r="B80" s="98" t="s">
        <v>410</v>
      </c>
      <c r="C80" s="191">
        <v>614225</v>
      </c>
      <c r="D80" s="678"/>
      <c r="E80" s="678"/>
      <c r="F80" s="678"/>
      <c r="G80" s="142" t="e">
        <f t="shared" si="2"/>
        <v>#DIV/0!</v>
      </c>
      <c r="H80" s="142" t="e">
        <f t="shared" si="3"/>
        <v>#DIV/0!</v>
      </c>
    </row>
    <row r="81" spans="1:8" ht="24">
      <c r="A81" s="187">
        <v>56</v>
      </c>
      <c r="B81" s="205" t="s">
        <v>411</v>
      </c>
      <c r="C81" s="191">
        <v>614229</v>
      </c>
      <c r="D81" s="678"/>
      <c r="E81" s="678"/>
      <c r="F81" s="678"/>
      <c r="G81" s="142" t="e">
        <f t="shared" si="2"/>
        <v>#DIV/0!</v>
      </c>
      <c r="H81" s="142" t="e">
        <f t="shared" si="3"/>
        <v>#DIV/0!</v>
      </c>
    </row>
    <row r="82" spans="1:8">
      <c r="A82" s="188">
        <v>57</v>
      </c>
      <c r="B82" s="205" t="s">
        <v>412</v>
      </c>
      <c r="C82" s="191">
        <v>614230</v>
      </c>
      <c r="D82" s="678">
        <f>SUM(D83:D88)</f>
        <v>200</v>
      </c>
      <c r="E82" s="678">
        <f>SUM(E83:E88)</f>
        <v>0</v>
      </c>
      <c r="F82" s="678">
        <f>SUM(F83:F88)</f>
        <v>0</v>
      </c>
      <c r="G82" s="142">
        <f t="shared" si="2"/>
        <v>0</v>
      </c>
      <c r="H82" s="142" t="e">
        <f t="shared" si="3"/>
        <v>#DIV/0!</v>
      </c>
    </row>
    <row r="83" spans="1:8">
      <c r="A83" s="184">
        <v>58</v>
      </c>
      <c r="B83" s="205" t="s">
        <v>413</v>
      </c>
      <c r="C83" s="191">
        <v>614231</v>
      </c>
      <c r="D83" s="678"/>
      <c r="E83" s="678"/>
      <c r="F83" s="678"/>
      <c r="G83" s="142" t="e">
        <f t="shared" si="2"/>
        <v>#DIV/0!</v>
      </c>
      <c r="H83" s="142" t="e">
        <f t="shared" si="3"/>
        <v>#DIV/0!</v>
      </c>
    </row>
    <row r="84" spans="1:8" ht="24">
      <c r="A84" s="187">
        <v>59</v>
      </c>
      <c r="B84" s="205" t="s">
        <v>414</v>
      </c>
      <c r="C84" s="191">
        <v>614232</v>
      </c>
      <c r="D84" s="678"/>
      <c r="E84" s="678"/>
      <c r="F84" s="678"/>
      <c r="G84" s="142" t="e">
        <f t="shared" si="2"/>
        <v>#DIV/0!</v>
      </c>
      <c r="H84" s="142" t="e">
        <f t="shared" si="3"/>
        <v>#DIV/0!</v>
      </c>
    </row>
    <row r="85" spans="1:8">
      <c r="A85" s="188">
        <v>60</v>
      </c>
      <c r="B85" s="205" t="s">
        <v>415</v>
      </c>
      <c r="C85" s="191">
        <v>614233</v>
      </c>
      <c r="D85" s="678"/>
      <c r="E85" s="678"/>
      <c r="F85" s="678"/>
      <c r="G85" s="142" t="e">
        <f t="shared" si="2"/>
        <v>#DIV/0!</v>
      </c>
      <c r="H85" s="142" t="e">
        <f t="shared" si="3"/>
        <v>#DIV/0!</v>
      </c>
    </row>
    <row r="86" spans="1:8">
      <c r="A86" s="184">
        <v>61</v>
      </c>
      <c r="B86" s="205" t="s">
        <v>416</v>
      </c>
      <c r="C86" s="191">
        <v>614234</v>
      </c>
      <c r="D86" s="678">
        <v>200</v>
      </c>
      <c r="E86" s="678"/>
      <c r="F86" s="678"/>
      <c r="G86" s="142">
        <f t="shared" si="2"/>
        <v>0</v>
      </c>
      <c r="H86" s="142" t="e">
        <f t="shared" si="3"/>
        <v>#DIV/0!</v>
      </c>
    </row>
    <row r="87" spans="1:8">
      <c r="A87" s="187">
        <v>62</v>
      </c>
      <c r="B87" s="205" t="s">
        <v>417</v>
      </c>
      <c r="C87" s="207">
        <v>614235</v>
      </c>
      <c r="D87" s="678"/>
      <c r="E87" s="678"/>
      <c r="F87" s="678"/>
      <c r="G87" s="142" t="e">
        <f t="shared" si="2"/>
        <v>#DIV/0!</v>
      </c>
      <c r="H87" s="142" t="e">
        <f t="shared" si="3"/>
        <v>#DIV/0!</v>
      </c>
    </row>
    <row r="88" spans="1:8">
      <c r="A88" s="188">
        <v>63</v>
      </c>
      <c r="B88" s="205" t="s">
        <v>418</v>
      </c>
      <c r="C88" s="191">
        <v>614239</v>
      </c>
      <c r="D88" s="677"/>
      <c r="E88" s="678"/>
      <c r="F88" s="678"/>
      <c r="G88" s="142" t="e">
        <f t="shared" si="2"/>
        <v>#DIV/0!</v>
      </c>
      <c r="H88" s="142" t="e">
        <f t="shared" si="3"/>
        <v>#DIV/0!</v>
      </c>
    </row>
    <row r="89" spans="1:8" ht="24">
      <c r="A89" s="184">
        <v>64</v>
      </c>
      <c r="B89" s="208" t="s">
        <v>419</v>
      </c>
      <c r="C89" s="209">
        <v>614240</v>
      </c>
      <c r="D89" s="678">
        <f>SUM(D90:D92)</f>
        <v>0</v>
      </c>
      <c r="E89" s="678">
        <f>SUM(E90:E92)</f>
        <v>0</v>
      </c>
      <c r="F89" s="678">
        <f>SUM(F90:F92)</f>
        <v>0</v>
      </c>
      <c r="G89" s="142" t="e">
        <f t="shared" si="2"/>
        <v>#DIV/0!</v>
      </c>
      <c r="H89" s="142" t="e">
        <f t="shared" si="3"/>
        <v>#DIV/0!</v>
      </c>
    </row>
    <row r="90" spans="1:8">
      <c r="A90" s="187">
        <v>65</v>
      </c>
      <c r="B90" s="208" t="s">
        <v>420</v>
      </c>
      <c r="C90" s="209">
        <v>614241</v>
      </c>
      <c r="D90" s="678"/>
      <c r="E90" s="678"/>
      <c r="F90" s="678"/>
      <c r="G90" s="142" t="e">
        <f t="shared" ref="G90:G121" si="4">SUM(E90/D90)</f>
        <v>#DIV/0!</v>
      </c>
      <c r="H90" s="142" t="e">
        <f t="shared" ref="H90:H121" si="5">SUM(E90/F90)</f>
        <v>#DIV/0!</v>
      </c>
    </row>
    <row r="91" spans="1:8">
      <c r="A91" s="188">
        <v>66</v>
      </c>
      <c r="B91" s="200" t="s">
        <v>421</v>
      </c>
      <c r="C91" s="209">
        <v>614242</v>
      </c>
      <c r="D91" s="678"/>
      <c r="E91" s="678"/>
      <c r="F91" s="678"/>
      <c r="G91" s="142" t="e">
        <f t="shared" si="4"/>
        <v>#DIV/0!</v>
      </c>
      <c r="H91" s="142" t="e">
        <f t="shared" si="5"/>
        <v>#DIV/0!</v>
      </c>
    </row>
    <row r="92" spans="1:8">
      <c r="A92" s="184">
        <v>67</v>
      </c>
      <c r="B92" s="200" t="s">
        <v>422</v>
      </c>
      <c r="C92" s="209">
        <v>614243</v>
      </c>
      <c r="D92" s="678"/>
      <c r="E92" s="678"/>
      <c r="F92" s="678"/>
      <c r="G92" s="142" t="e">
        <f t="shared" si="4"/>
        <v>#DIV/0!</v>
      </c>
      <c r="H92" s="142" t="e">
        <f t="shared" si="5"/>
        <v>#DIV/0!</v>
      </c>
    </row>
    <row r="93" spans="1:8" ht="24">
      <c r="A93" s="187">
        <v>68</v>
      </c>
      <c r="B93" s="200" t="s">
        <v>423</v>
      </c>
      <c r="C93" s="209">
        <v>614250</v>
      </c>
      <c r="D93" s="678">
        <f>SUM(D94:D97)</f>
        <v>0</v>
      </c>
      <c r="E93" s="678">
        <f>SUM(E94:E97)</f>
        <v>0</v>
      </c>
      <c r="F93" s="678">
        <f>SUM(F94:F97)</f>
        <v>0</v>
      </c>
      <c r="G93" s="142" t="e">
        <f t="shared" si="4"/>
        <v>#DIV/0!</v>
      </c>
      <c r="H93" s="142" t="e">
        <f t="shared" si="5"/>
        <v>#DIV/0!</v>
      </c>
    </row>
    <row r="94" spans="1:8" ht="24">
      <c r="A94" s="188">
        <v>69</v>
      </c>
      <c r="B94" s="210" t="s">
        <v>424</v>
      </c>
      <c r="C94" s="202">
        <v>614251</v>
      </c>
      <c r="D94" s="678"/>
      <c r="E94" s="678"/>
      <c r="F94" s="678"/>
      <c r="G94" s="142" t="e">
        <f t="shared" si="4"/>
        <v>#DIV/0!</v>
      </c>
      <c r="H94" s="142" t="e">
        <f t="shared" si="5"/>
        <v>#DIV/0!</v>
      </c>
    </row>
    <row r="95" spans="1:8" ht="24">
      <c r="A95" s="184">
        <v>70</v>
      </c>
      <c r="B95" s="210" t="s">
        <v>425</v>
      </c>
      <c r="C95" s="202">
        <v>614252</v>
      </c>
      <c r="D95" s="678"/>
      <c r="E95" s="678"/>
      <c r="F95" s="678"/>
      <c r="G95" s="142" t="e">
        <f t="shared" si="4"/>
        <v>#DIV/0!</v>
      </c>
      <c r="H95" s="142" t="e">
        <f t="shared" si="5"/>
        <v>#DIV/0!</v>
      </c>
    </row>
    <row r="96" spans="1:8">
      <c r="A96" s="187">
        <v>71</v>
      </c>
      <c r="B96" s="210" t="s">
        <v>426</v>
      </c>
      <c r="C96" s="202">
        <v>614253</v>
      </c>
      <c r="D96" s="678"/>
      <c r="E96" s="678"/>
      <c r="F96" s="678"/>
      <c r="G96" s="142" t="e">
        <f t="shared" si="4"/>
        <v>#DIV/0!</v>
      </c>
      <c r="H96" s="142" t="e">
        <f t="shared" si="5"/>
        <v>#DIV/0!</v>
      </c>
    </row>
    <row r="97" spans="1:8" ht="24">
      <c r="A97" s="188">
        <v>72</v>
      </c>
      <c r="B97" s="200" t="s">
        <v>427</v>
      </c>
      <c r="C97" s="202">
        <v>614259</v>
      </c>
      <c r="D97" s="678"/>
      <c r="E97" s="678"/>
      <c r="F97" s="678"/>
      <c r="G97" s="142" t="e">
        <f t="shared" si="4"/>
        <v>#DIV/0!</v>
      </c>
      <c r="H97" s="142" t="e">
        <f t="shared" si="5"/>
        <v>#DIV/0!</v>
      </c>
    </row>
    <row r="98" spans="1:8" ht="24">
      <c r="A98" s="211">
        <v>73</v>
      </c>
      <c r="B98" s="189" t="s">
        <v>428</v>
      </c>
      <c r="C98" s="186">
        <v>614300</v>
      </c>
      <c r="D98" s="677">
        <f>SUM(D99+D102+D110)</f>
        <v>16000</v>
      </c>
      <c r="E98" s="677">
        <f>SUM(E99+E102+E110)</f>
        <v>0</v>
      </c>
      <c r="F98" s="677">
        <f>SUM(F99+F102+F110)</f>
        <v>834</v>
      </c>
      <c r="G98" s="137">
        <f t="shared" si="4"/>
        <v>0</v>
      </c>
      <c r="H98" s="137">
        <f t="shared" si="5"/>
        <v>0</v>
      </c>
    </row>
    <row r="99" spans="1:8">
      <c r="A99" s="187">
        <v>74</v>
      </c>
      <c r="B99" s="212" t="s">
        <v>429</v>
      </c>
      <c r="C99" s="209">
        <v>614310</v>
      </c>
      <c r="D99" s="678">
        <f>SUM(D100:D101)</f>
        <v>16000</v>
      </c>
      <c r="E99" s="678">
        <f>SUM(E100:E101)</f>
        <v>0</v>
      </c>
      <c r="F99" s="678">
        <f>SUM(F100:F101)</f>
        <v>834</v>
      </c>
      <c r="G99" s="142">
        <f t="shared" si="4"/>
        <v>0</v>
      </c>
      <c r="H99" s="142">
        <f t="shared" si="5"/>
        <v>0</v>
      </c>
    </row>
    <row r="100" spans="1:8">
      <c r="A100" s="188">
        <v>75</v>
      </c>
      <c r="B100" s="146" t="s">
        <v>262</v>
      </c>
      <c r="C100" s="213">
        <v>614311</v>
      </c>
      <c r="D100" s="678">
        <v>16000</v>
      </c>
      <c r="E100" s="678">
        <v>0</v>
      </c>
      <c r="F100" s="678">
        <v>834</v>
      </c>
      <c r="G100" s="142">
        <f t="shared" si="4"/>
        <v>0</v>
      </c>
      <c r="H100" s="142">
        <f t="shared" si="5"/>
        <v>0</v>
      </c>
    </row>
    <row r="101" spans="1:8">
      <c r="A101" s="184">
        <v>76</v>
      </c>
      <c r="B101" s="200" t="s">
        <v>430</v>
      </c>
      <c r="C101" s="202">
        <v>614319</v>
      </c>
      <c r="D101" s="678"/>
      <c r="E101" s="678"/>
      <c r="F101" s="678"/>
      <c r="G101" s="142" t="e">
        <f t="shared" si="4"/>
        <v>#DIV/0!</v>
      </c>
      <c r="H101" s="142" t="e">
        <f t="shared" si="5"/>
        <v>#DIV/0!</v>
      </c>
    </row>
    <row r="102" spans="1:8" ht="24">
      <c r="A102" s="187">
        <v>77</v>
      </c>
      <c r="B102" s="212" t="s">
        <v>431</v>
      </c>
      <c r="C102" s="209">
        <v>614320</v>
      </c>
      <c r="D102" s="678">
        <f>SUM(D103:D109)</f>
        <v>0</v>
      </c>
      <c r="E102" s="678">
        <f>SUM(E103:E109)</f>
        <v>0</v>
      </c>
      <c r="F102" s="678">
        <f>SUM(F103:F109)</f>
        <v>0</v>
      </c>
      <c r="G102" s="142" t="e">
        <f t="shared" si="4"/>
        <v>#DIV/0!</v>
      </c>
      <c r="H102" s="142" t="e">
        <f t="shared" si="5"/>
        <v>#DIV/0!</v>
      </c>
    </row>
    <row r="103" spans="1:8" ht="24">
      <c r="A103" s="188">
        <v>78</v>
      </c>
      <c r="B103" s="98" t="s">
        <v>432</v>
      </c>
      <c r="C103" s="202">
        <v>614321</v>
      </c>
      <c r="D103" s="678"/>
      <c r="E103" s="678"/>
      <c r="F103" s="678"/>
      <c r="G103" s="142" t="e">
        <f t="shared" si="4"/>
        <v>#DIV/0!</v>
      </c>
      <c r="H103" s="142" t="e">
        <f t="shared" si="5"/>
        <v>#DIV/0!</v>
      </c>
    </row>
    <row r="104" spans="1:8">
      <c r="A104" s="184">
        <v>79</v>
      </c>
      <c r="B104" s="196" t="s">
        <v>433</v>
      </c>
      <c r="C104" s="197">
        <v>614322</v>
      </c>
      <c r="D104" s="678"/>
      <c r="E104" s="678"/>
      <c r="F104" s="678"/>
      <c r="G104" s="142" t="e">
        <f t="shared" si="4"/>
        <v>#DIV/0!</v>
      </c>
      <c r="H104" s="142" t="e">
        <f t="shared" si="5"/>
        <v>#DIV/0!</v>
      </c>
    </row>
    <row r="105" spans="1:8">
      <c r="A105" s="187">
        <v>80</v>
      </c>
      <c r="B105" s="98" t="s">
        <v>434</v>
      </c>
      <c r="C105" s="202">
        <v>614323</v>
      </c>
      <c r="D105" s="678"/>
      <c r="E105" s="678"/>
      <c r="F105" s="678"/>
      <c r="G105" s="142" t="e">
        <f t="shared" si="4"/>
        <v>#DIV/0!</v>
      </c>
      <c r="H105" s="142" t="e">
        <f t="shared" si="5"/>
        <v>#DIV/0!</v>
      </c>
    </row>
    <row r="106" spans="1:8">
      <c r="A106" s="188">
        <v>81</v>
      </c>
      <c r="B106" s="98" t="s">
        <v>435</v>
      </c>
      <c r="C106" s="202">
        <v>614324</v>
      </c>
      <c r="D106" s="678"/>
      <c r="E106" s="678"/>
      <c r="F106" s="678"/>
      <c r="G106" s="142" t="e">
        <f t="shared" si="4"/>
        <v>#DIV/0!</v>
      </c>
      <c r="H106" s="142" t="e">
        <f t="shared" si="5"/>
        <v>#DIV/0!</v>
      </c>
    </row>
    <row r="107" spans="1:8" ht="24">
      <c r="A107" s="184">
        <v>82</v>
      </c>
      <c r="B107" s="98" t="s">
        <v>436</v>
      </c>
      <c r="C107" s="202">
        <v>614325</v>
      </c>
      <c r="D107" s="678"/>
      <c r="E107" s="678"/>
      <c r="F107" s="678"/>
      <c r="G107" s="142" t="e">
        <f t="shared" si="4"/>
        <v>#DIV/0!</v>
      </c>
      <c r="H107" s="142" t="e">
        <f t="shared" si="5"/>
        <v>#DIV/0!</v>
      </c>
    </row>
    <row r="108" spans="1:8">
      <c r="A108" s="187">
        <v>83</v>
      </c>
      <c r="B108" s="98" t="s">
        <v>437</v>
      </c>
      <c r="C108" s="202">
        <v>614328</v>
      </c>
      <c r="D108" s="678"/>
      <c r="E108" s="678"/>
      <c r="F108" s="678"/>
      <c r="G108" s="142" t="e">
        <f t="shared" si="4"/>
        <v>#DIV/0!</v>
      </c>
      <c r="H108" s="142" t="e">
        <f t="shared" si="5"/>
        <v>#DIV/0!</v>
      </c>
    </row>
    <row r="109" spans="1:8">
      <c r="A109" s="188">
        <v>84</v>
      </c>
      <c r="B109" s="98" t="s">
        <v>438</v>
      </c>
      <c r="C109" s="202">
        <v>614329</v>
      </c>
      <c r="D109" s="678"/>
      <c r="E109" s="678"/>
      <c r="F109" s="678"/>
      <c r="G109" s="142" t="e">
        <f t="shared" si="4"/>
        <v>#DIV/0!</v>
      </c>
      <c r="H109" s="142" t="e">
        <f t="shared" si="5"/>
        <v>#DIV/0!</v>
      </c>
    </row>
    <row r="110" spans="1:8">
      <c r="A110" s="214">
        <v>85</v>
      </c>
      <c r="B110" s="103" t="s">
        <v>439</v>
      </c>
      <c r="C110" s="209">
        <v>614330</v>
      </c>
      <c r="D110" s="678">
        <f>SUM(D111:D113)</f>
        <v>0</v>
      </c>
      <c r="E110" s="678">
        <f>SUM(E111:E113)</f>
        <v>0</v>
      </c>
      <c r="F110" s="678">
        <f>SUM(F111:F113)</f>
        <v>0</v>
      </c>
      <c r="G110" s="142" t="e">
        <f t="shared" si="4"/>
        <v>#DIV/0!</v>
      </c>
      <c r="H110" s="142" t="e">
        <f t="shared" si="5"/>
        <v>#DIV/0!</v>
      </c>
    </row>
    <row r="111" spans="1:8" ht="24">
      <c r="A111" s="187">
        <v>86</v>
      </c>
      <c r="B111" s="98" t="s">
        <v>440</v>
      </c>
      <c r="C111" s="202">
        <v>614331</v>
      </c>
      <c r="D111" s="678"/>
      <c r="E111" s="678"/>
      <c r="F111" s="678"/>
      <c r="G111" s="142" t="e">
        <f t="shared" si="4"/>
        <v>#DIV/0!</v>
      </c>
      <c r="H111" s="142" t="e">
        <f t="shared" si="5"/>
        <v>#DIV/0!</v>
      </c>
    </row>
    <row r="112" spans="1:8" ht="24">
      <c r="A112" s="188">
        <v>87</v>
      </c>
      <c r="B112" s="98" t="s">
        <v>441</v>
      </c>
      <c r="C112" s="202">
        <v>614332</v>
      </c>
      <c r="D112" s="678"/>
      <c r="E112" s="678"/>
      <c r="F112" s="678"/>
      <c r="G112" s="142" t="e">
        <f t="shared" si="4"/>
        <v>#DIV/0!</v>
      </c>
      <c r="H112" s="142" t="e">
        <f t="shared" si="5"/>
        <v>#DIV/0!</v>
      </c>
    </row>
    <row r="113" spans="1:8" ht="24">
      <c r="A113" s="184">
        <v>88</v>
      </c>
      <c r="B113" s="98" t="s">
        <v>442</v>
      </c>
      <c r="C113" s="202">
        <v>614333</v>
      </c>
      <c r="D113" s="678"/>
      <c r="E113" s="678"/>
      <c r="F113" s="678"/>
      <c r="G113" s="142" t="e">
        <f t="shared" si="4"/>
        <v>#DIV/0!</v>
      </c>
      <c r="H113" s="142" t="e">
        <f t="shared" si="5"/>
        <v>#DIV/0!</v>
      </c>
    </row>
    <row r="114" spans="1:8" ht="18.75" customHeight="1">
      <c r="A114" s="187">
        <v>89</v>
      </c>
      <c r="B114" s="189" t="s">
        <v>443</v>
      </c>
      <c r="C114" s="186">
        <v>614400</v>
      </c>
      <c r="D114" s="677">
        <f>SUM(D115+D124+D131)</f>
        <v>0</v>
      </c>
      <c r="E114" s="677">
        <f>SUM(E115+E124+E131)</f>
        <v>0</v>
      </c>
      <c r="F114" s="677">
        <f>SUM(F115+F124+F131)</f>
        <v>0</v>
      </c>
      <c r="G114" s="137" t="e">
        <f t="shared" si="4"/>
        <v>#DIV/0!</v>
      </c>
      <c r="H114" s="137" t="e">
        <f t="shared" si="5"/>
        <v>#DIV/0!</v>
      </c>
    </row>
    <row r="115" spans="1:8">
      <c r="A115" s="188">
        <v>90</v>
      </c>
      <c r="B115" s="208" t="s">
        <v>444</v>
      </c>
      <c r="C115" s="209">
        <v>614410</v>
      </c>
      <c r="D115" s="678">
        <f>SUM(D116:D123)</f>
        <v>0</v>
      </c>
      <c r="E115" s="678">
        <f>SUM(E116:E123)</f>
        <v>0</v>
      </c>
      <c r="F115" s="678">
        <f>SUM(F116:F123)</f>
        <v>0</v>
      </c>
      <c r="G115" s="142" t="e">
        <f t="shared" si="4"/>
        <v>#DIV/0!</v>
      </c>
      <c r="H115" s="142" t="e">
        <f t="shared" si="5"/>
        <v>#DIV/0!</v>
      </c>
    </row>
    <row r="116" spans="1:8">
      <c r="A116" s="184">
        <v>91</v>
      </c>
      <c r="B116" s="146" t="s">
        <v>263</v>
      </c>
      <c r="C116" s="213">
        <v>614411</v>
      </c>
      <c r="D116" s="678"/>
      <c r="E116" s="678"/>
      <c r="F116" s="678"/>
      <c r="G116" s="142" t="e">
        <f t="shared" si="4"/>
        <v>#DIV/0!</v>
      </c>
      <c r="H116" s="142" t="e">
        <f t="shared" si="5"/>
        <v>#DIV/0!</v>
      </c>
    </row>
    <row r="117" spans="1:8">
      <c r="A117" s="187">
        <v>92</v>
      </c>
      <c r="B117" s="196" t="s">
        <v>445</v>
      </c>
      <c r="C117" s="197">
        <v>614413</v>
      </c>
      <c r="D117" s="678"/>
      <c r="E117" s="678"/>
      <c r="F117" s="678"/>
      <c r="G117" s="142" t="e">
        <f t="shared" si="4"/>
        <v>#DIV/0!</v>
      </c>
      <c r="H117" s="142" t="e">
        <f t="shared" si="5"/>
        <v>#DIV/0!</v>
      </c>
    </row>
    <row r="118" spans="1:8">
      <c r="A118" s="188">
        <v>93</v>
      </c>
      <c r="B118" s="196" t="s">
        <v>446</v>
      </c>
      <c r="C118" s="197">
        <v>614414</v>
      </c>
      <c r="D118" s="678"/>
      <c r="E118" s="678"/>
      <c r="F118" s="678"/>
      <c r="G118" s="142" t="e">
        <f t="shared" si="4"/>
        <v>#DIV/0!</v>
      </c>
      <c r="H118" s="142" t="e">
        <f t="shared" si="5"/>
        <v>#DIV/0!</v>
      </c>
    </row>
    <row r="119" spans="1:8">
      <c r="A119" s="184">
        <v>94</v>
      </c>
      <c r="B119" s="196" t="s">
        <v>447</v>
      </c>
      <c r="C119" s="197">
        <v>614415</v>
      </c>
      <c r="D119" s="678"/>
      <c r="E119" s="678"/>
      <c r="F119" s="678"/>
      <c r="G119" s="142" t="e">
        <f t="shared" si="4"/>
        <v>#DIV/0!</v>
      </c>
      <c r="H119" s="142" t="e">
        <f t="shared" si="5"/>
        <v>#DIV/0!</v>
      </c>
    </row>
    <row r="120" spans="1:8">
      <c r="A120" s="187">
        <v>95</v>
      </c>
      <c r="B120" s="98" t="s">
        <v>448</v>
      </c>
      <c r="C120" s="202">
        <v>614416</v>
      </c>
      <c r="D120" s="678"/>
      <c r="E120" s="678"/>
      <c r="F120" s="678"/>
      <c r="G120" s="142" t="e">
        <f t="shared" si="4"/>
        <v>#DIV/0!</v>
      </c>
      <c r="H120" s="142" t="e">
        <f t="shared" si="5"/>
        <v>#DIV/0!</v>
      </c>
    </row>
    <row r="121" spans="1:8">
      <c r="A121" s="188">
        <v>96</v>
      </c>
      <c r="B121" s="98" t="s">
        <v>449</v>
      </c>
      <c r="C121" s="202">
        <v>614417</v>
      </c>
      <c r="D121" s="678"/>
      <c r="E121" s="678"/>
      <c r="F121" s="678"/>
      <c r="G121" s="142" t="e">
        <f t="shared" si="4"/>
        <v>#DIV/0!</v>
      </c>
      <c r="H121" s="142" t="e">
        <f t="shared" si="5"/>
        <v>#DIV/0!</v>
      </c>
    </row>
    <row r="122" spans="1:8">
      <c r="A122" s="184">
        <v>97</v>
      </c>
      <c r="B122" s="98" t="s">
        <v>450</v>
      </c>
      <c r="C122" s="202">
        <v>614418</v>
      </c>
      <c r="D122" s="678"/>
      <c r="E122" s="678"/>
      <c r="F122" s="678"/>
      <c r="G122" s="142" t="e">
        <f t="shared" ref="G122:G153" si="6">SUM(E122/D122)</f>
        <v>#DIV/0!</v>
      </c>
      <c r="H122" s="142" t="e">
        <f t="shared" ref="H122:H153" si="7">SUM(E122/F122)</f>
        <v>#DIV/0!</v>
      </c>
    </row>
    <row r="123" spans="1:8">
      <c r="A123" s="187">
        <v>98</v>
      </c>
      <c r="B123" s="98" t="s">
        <v>451</v>
      </c>
      <c r="C123" s="202">
        <v>614419</v>
      </c>
      <c r="D123" s="678"/>
      <c r="E123" s="678"/>
      <c r="F123" s="678"/>
      <c r="G123" s="142" t="e">
        <f t="shared" si="6"/>
        <v>#DIV/0!</v>
      </c>
      <c r="H123" s="142" t="e">
        <f t="shared" si="7"/>
        <v>#DIV/0!</v>
      </c>
    </row>
    <row r="124" spans="1:8" ht="24">
      <c r="A124" s="188">
        <v>99</v>
      </c>
      <c r="B124" s="98" t="s">
        <v>452</v>
      </c>
      <c r="C124" s="202">
        <v>614420</v>
      </c>
      <c r="D124" s="678">
        <f>SUM(D125:D130)</f>
        <v>0</v>
      </c>
      <c r="E124" s="678">
        <f>SUM(E125:E130)</f>
        <v>0</v>
      </c>
      <c r="F124" s="678">
        <f>SUM(F125:F130)</f>
        <v>0</v>
      </c>
      <c r="G124" s="142" t="e">
        <f t="shared" si="6"/>
        <v>#DIV/0!</v>
      </c>
      <c r="H124" s="142" t="e">
        <f t="shared" si="7"/>
        <v>#DIV/0!</v>
      </c>
    </row>
    <row r="125" spans="1:8">
      <c r="A125" s="184">
        <v>100</v>
      </c>
      <c r="B125" s="98" t="s">
        <v>453</v>
      </c>
      <c r="C125" s="202">
        <v>614423</v>
      </c>
      <c r="D125" s="678"/>
      <c r="E125" s="678"/>
      <c r="F125" s="678"/>
      <c r="G125" s="142" t="e">
        <f t="shared" si="6"/>
        <v>#DIV/0!</v>
      </c>
      <c r="H125" s="142" t="e">
        <f t="shared" si="7"/>
        <v>#DIV/0!</v>
      </c>
    </row>
    <row r="126" spans="1:8">
      <c r="A126" s="187">
        <v>101</v>
      </c>
      <c r="B126" s="98" t="s">
        <v>454</v>
      </c>
      <c r="C126" s="202">
        <v>614424</v>
      </c>
      <c r="D126" s="678"/>
      <c r="E126" s="678"/>
      <c r="F126" s="678"/>
      <c r="G126" s="142" t="e">
        <f t="shared" si="6"/>
        <v>#DIV/0!</v>
      </c>
      <c r="H126" s="142" t="e">
        <f t="shared" si="7"/>
        <v>#DIV/0!</v>
      </c>
    </row>
    <row r="127" spans="1:8">
      <c r="A127" s="188">
        <v>102</v>
      </c>
      <c r="B127" s="103" t="s">
        <v>455</v>
      </c>
      <c r="C127" s="202">
        <v>614426</v>
      </c>
      <c r="D127" s="678"/>
      <c r="E127" s="678"/>
      <c r="F127" s="678"/>
      <c r="G127" s="142" t="e">
        <f t="shared" si="6"/>
        <v>#DIV/0!</v>
      </c>
      <c r="H127" s="142" t="e">
        <f t="shared" si="7"/>
        <v>#DIV/0!</v>
      </c>
    </row>
    <row r="128" spans="1:8">
      <c r="A128" s="184">
        <v>103</v>
      </c>
      <c r="B128" s="103" t="s">
        <v>456</v>
      </c>
      <c r="C128" s="202">
        <v>614427</v>
      </c>
      <c r="D128" s="678"/>
      <c r="E128" s="678"/>
      <c r="F128" s="678"/>
      <c r="G128" s="142" t="e">
        <f t="shared" si="6"/>
        <v>#DIV/0!</v>
      </c>
      <c r="H128" s="142" t="e">
        <f t="shared" si="7"/>
        <v>#DIV/0!</v>
      </c>
    </row>
    <row r="129" spans="1:8">
      <c r="A129" s="187">
        <v>104</v>
      </c>
      <c r="B129" s="103" t="s">
        <v>457</v>
      </c>
      <c r="C129" s="202">
        <v>614428</v>
      </c>
      <c r="D129" s="678"/>
      <c r="E129" s="678"/>
      <c r="F129" s="678"/>
      <c r="G129" s="142" t="e">
        <f t="shared" si="6"/>
        <v>#DIV/0!</v>
      </c>
      <c r="H129" s="142" t="e">
        <f t="shared" si="7"/>
        <v>#DIV/0!</v>
      </c>
    </row>
    <row r="130" spans="1:8">
      <c r="A130" s="188">
        <v>105</v>
      </c>
      <c r="B130" s="98" t="s">
        <v>458</v>
      </c>
      <c r="C130" s="202">
        <v>614429</v>
      </c>
      <c r="D130" s="678"/>
      <c r="E130" s="678"/>
      <c r="F130" s="678"/>
      <c r="G130" s="142" t="e">
        <f t="shared" si="6"/>
        <v>#DIV/0!</v>
      </c>
      <c r="H130" s="142" t="e">
        <f t="shared" si="7"/>
        <v>#DIV/0!</v>
      </c>
    </row>
    <row r="131" spans="1:8" ht="24">
      <c r="A131" s="184">
        <v>106</v>
      </c>
      <c r="B131" s="98" t="s">
        <v>459</v>
      </c>
      <c r="C131" s="202">
        <v>614430</v>
      </c>
      <c r="D131" s="678">
        <f>SUM(D132:D137)</f>
        <v>0</v>
      </c>
      <c r="E131" s="678">
        <f>SUM(E132:E137)</f>
        <v>0</v>
      </c>
      <c r="F131" s="678">
        <f>SUM(F132:F137)</f>
        <v>0</v>
      </c>
      <c r="G131" s="142" t="e">
        <f t="shared" si="6"/>
        <v>#DIV/0!</v>
      </c>
      <c r="H131" s="142" t="e">
        <f t="shared" si="7"/>
        <v>#DIV/0!</v>
      </c>
    </row>
    <row r="132" spans="1:8" ht="24">
      <c r="A132" s="187">
        <v>107</v>
      </c>
      <c r="B132" s="98" t="s">
        <v>460</v>
      </c>
      <c r="C132" s="202">
        <v>614431</v>
      </c>
      <c r="D132" s="678"/>
      <c r="E132" s="678"/>
      <c r="F132" s="678"/>
      <c r="G132" s="142" t="e">
        <f t="shared" si="6"/>
        <v>#DIV/0!</v>
      </c>
      <c r="H132" s="142" t="e">
        <f t="shared" si="7"/>
        <v>#DIV/0!</v>
      </c>
    </row>
    <row r="133" spans="1:8">
      <c r="A133" s="188">
        <v>108</v>
      </c>
      <c r="B133" s="98" t="s">
        <v>461</v>
      </c>
      <c r="C133" s="202">
        <v>614432</v>
      </c>
      <c r="D133" s="678"/>
      <c r="E133" s="678"/>
      <c r="F133" s="678"/>
      <c r="G133" s="142" t="e">
        <f t="shared" si="6"/>
        <v>#DIV/0!</v>
      </c>
      <c r="H133" s="142" t="e">
        <f t="shared" si="7"/>
        <v>#DIV/0!</v>
      </c>
    </row>
    <row r="134" spans="1:8">
      <c r="A134" s="184">
        <v>109</v>
      </c>
      <c r="B134" s="98" t="s">
        <v>462</v>
      </c>
      <c r="C134" s="202">
        <v>614433</v>
      </c>
      <c r="D134" s="678"/>
      <c r="E134" s="678"/>
      <c r="F134" s="678"/>
      <c r="G134" s="142" t="e">
        <f t="shared" si="6"/>
        <v>#DIV/0!</v>
      </c>
      <c r="H134" s="142" t="e">
        <f t="shared" si="7"/>
        <v>#DIV/0!</v>
      </c>
    </row>
    <row r="135" spans="1:8">
      <c r="A135" s="187">
        <v>110</v>
      </c>
      <c r="B135" s="98" t="s">
        <v>463</v>
      </c>
      <c r="C135" s="202">
        <v>614434</v>
      </c>
      <c r="D135" s="678"/>
      <c r="E135" s="678"/>
      <c r="F135" s="678"/>
      <c r="G135" s="142" t="e">
        <f t="shared" si="6"/>
        <v>#DIV/0!</v>
      </c>
      <c r="H135" s="142" t="e">
        <f t="shared" si="7"/>
        <v>#DIV/0!</v>
      </c>
    </row>
    <row r="136" spans="1:8">
      <c r="A136" s="188">
        <v>111</v>
      </c>
      <c r="B136" s="98" t="s">
        <v>464</v>
      </c>
      <c r="C136" s="202">
        <v>614435</v>
      </c>
      <c r="D136" s="678"/>
      <c r="E136" s="678"/>
      <c r="F136" s="678"/>
      <c r="G136" s="142" t="e">
        <f t="shared" si="6"/>
        <v>#DIV/0!</v>
      </c>
      <c r="H136" s="142" t="e">
        <f t="shared" si="7"/>
        <v>#DIV/0!</v>
      </c>
    </row>
    <row r="137" spans="1:8">
      <c r="A137" s="184">
        <v>112</v>
      </c>
      <c r="B137" s="98" t="s">
        <v>465</v>
      </c>
      <c r="C137" s="202">
        <v>614439</v>
      </c>
      <c r="D137" s="678"/>
      <c r="E137" s="678"/>
      <c r="F137" s="678"/>
      <c r="G137" s="142" t="e">
        <f t="shared" si="6"/>
        <v>#DIV/0!</v>
      </c>
      <c r="H137" s="142" t="e">
        <f t="shared" si="7"/>
        <v>#DIV/0!</v>
      </c>
    </row>
    <row r="138" spans="1:8" ht="24">
      <c r="A138" s="187">
        <v>113</v>
      </c>
      <c r="B138" s="189" t="s">
        <v>466</v>
      </c>
      <c r="C138" s="186">
        <v>614500</v>
      </c>
      <c r="D138" s="677">
        <f>SUM(D139+D148+D155)</f>
        <v>0</v>
      </c>
      <c r="E138" s="677">
        <f>SUM(E139+E148+E155)</f>
        <v>0</v>
      </c>
      <c r="F138" s="677">
        <f>SUM(F139+F148+F155)</f>
        <v>0</v>
      </c>
      <c r="G138" s="137" t="e">
        <f t="shared" si="6"/>
        <v>#DIV/0!</v>
      </c>
      <c r="H138" s="137" t="e">
        <f t="shared" si="7"/>
        <v>#DIV/0!</v>
      </c>
    </row>
    <row r="139" spans="1:8" ht="24">
      <c r="A139" s="188">
        <v>114</v>
      </c>
      <c r="B139" s="208" t="s">
        <v>467</v>
      </c>
      <c r="C139" s="209">
        <v>614510</v>
      </c>
      <c r="D139" s="678">
        <f>SUM(D140:D147)</f>
        <v>0</v>
      </c>
      <c r="E139" s="678">
        <f>SUM(E140:E147)</f>
        <v>0</v>
      </c>
      <c r="F139" s="678">
        <f>SUM(F140:F147)</f>
        <v>0</v>
      </c>
      <c r="G139" s="142" t="e">
        <f t="shared" si="6"/>
        <v>#DIV/0!</v>
      </c>
      <c r="H139" s="142" t="e">
        <f t="shared" si="7"/>
        <v>#DIV/0!</v>
      </c>
    </row>
    <row r="140" spans="1:8">
      <c r="A140" s="184">
        <v>115</v>
      </c>
      <c r="B140" s="146" t="s">
        <v>264</v>
      </c>
      <c r="C140" s="213">
        <v>614511</v>
      </c>
      <c r="D140" s="678"/>
      <c r="E140" s="678"/>
      <c r="F140" s="678"/>
      <c r="G140" s="142" t="e">
        <f t="shared" si="6"/>
        <v>#DIV/0!</v>
      </c>
      <c r="H140" s="142" t="e">
        <f t="shared" si="7"/>
        <v>#DIV/0!</v>
      </c>
    </row>
    <row r="141" spans="1:8">
      <c r="A141" s="187">
        <v>116</v>
      </c>
      <c r="B141" s="98" t="s">
        <v>447</v>
      </c>
      <c r="C141" s="202">
        <v>614513</v>
      </c>
      <c r="D141" s="678"/>
      <c r="E141" s="678"/>
      <c r="F141" s="678"/>
      <c r="G141" s="142" t="e">
        <f t="shared" si="6"/>
        <v>#DIV/0!</v>
      </c>
      <c r="H141" s="142" t="e">
        <f t="shared" si="7"/>
        <v>#DIV/0!</v>
      </c>
    </row>
    <row r="142" spans="1:8">
      <c r="A142" s="188">
        <v>117</v>
      </c>
      <c r="B142" s="98" t="s">
        <v>468</v>
      </c>
      <c r="C142" s="202">
        <v>614514</v>
      </c>
      <c r="D142" s="678"/>
      <c r="E142" s="678"/>
      <c r="F142" s="678"/>
      <c r="G142" s="142" t="e">
        <f t="shared" si="6"/>
        <v>#DIV/0!</v>
      </c>
      <c r="H142" s="142" t="e">
        <f t="shared" si="7"/>
        <v>#DIV/0!</v>
      </c>
    </row>
    <row r="143" spans="1:8">
      <c r="A143" s="184">
        <v>118</v>
      </c>
      <c r="B143" s="98" t="s">
        <v>469</v>
      </c>
      <c r="C143" s="202">
        <v>614515</v>
      </c>
      <c r="D143" s="678"/>
      <c r="E143" s="678"/>
      <c r="F143" s="678"/>
      <c r="G143" s="142" t="e">
        <f t="shared" si="6"/>
        <v>#DIV/0!</v>
      </c>
      <c r="H143" s="142" t="e">
        <f t="shared" si="7"/>
        <v>#DIV/0!</v>
      </c>
    </row>
    <row r="144" spans="1:8">
      <c r="A144" s="187">
        <v>119</v>
      </c>
      <c r="B144" s="98" t="s">
        <v>449</v>
      </c>
      <c r="C144" s="202">
        <v>614516</v>
      </c>
      <c r="D144" s="678"/>
      <c r="E144" s="678"/>
      <c r="F144" s="678"/>
      <c r="G144" s="142" t="e">
        <f t="shared" si="6"/>
        <v>#DIV/0!</v>
      </c>
      <c r="H144" s="142" t="e">
        <f t="shared" si="7"/>
        <v>#DIV/0!</v>
      </c>
    </row>
    <row r="145" spans="1:8">
      <c r="A145" s="188">
        <v>120</v>
      </c>
      <c r="B145" s="98" t="s">
        <v>470</v>
      </c>
      <c r="C145" s="202">
        <v>614517</v>
      </c>
      <c r="D145" s="678"/>
      <c r="E145" s="678"/>
      <c r="F145" s="678"/>
      <c r="G145" s="142" t="e">
        <f t="shared" si="6"/>
        <v>#DIV/0!</v>
      </c>
      <c r="H145" s="142" t="e">
        <f t="shared" si="7"/>
        <v>#DIV/0!</v>
      </c>
    </row>
    <row r="146" spans="1:8">
      <c r="A146" s="184">
        <v>121</v>
      </c>
      <c r="B146" s="98" t="s">
        <v>450</v>
      </c>
      <c r="C146" s="202">
        <v>614518</v>
      </c>
      <c r="D146" s="678"/>
      <c r="E146" s="678"/>
      <c r="F146" s="678"/>
      <c r="G146" s="142" t="e">
        <f t="shared" si="6"/>
        <v>#DIV/0!</v>
      </c>
      <c r="H146" s="142" t="e">
        <f t="shared" si="7"/>
        <v>#DIV/0!</v>
      </c>
    </row>
    <row r="147" spans="1:8" ht="24">
      <c r="A147" s="187">
        <v>122</v>
      </c>
      <c r="B147" s="98" t="s">
        <v>471</v>
      </c>
      <c r="C147" s="202">
        <v>614519</v>
      </c>
      <c r="D147" s="678"/>
      <c r="E147" s="678"/>
      <c r="F147" s="678"/>
      <c r="G147" s="142" t="e">
        <f t="shared" si="6"/>
        <v>#DIV/0!</v>
      </c>
      <c r="H147" s="142" t="e">
        <f t="shared" si="7"/>
        <v>#DIV/0!</v>
      </c>
    </row>
    <row r="148" spans="1:8" ht="24">
      <c r="A148" s="188">
        <v>123</v>
      </c>
      <c r="B148" s="215" t="s">
        <v>472</v>
      </c>
      <c r="C148" s="202">
        <v>614520</v>
      </c>
      <c r="D148" s="678">
        <f>SUM(D149:D154)</f>
        <v>0</v>
      </c>
      <c r="E148" s="678">
        <f>SUM(E149:E154)</f>
        <v>0</v>
      </c>
      <c r="F148" s="678">
        <f>SUM(F149:F154)</f>
        <v>0</v>
      </c>
      <c r="G148" s="142" t="e">
        <f t="shared" si="6"/>
        <v>#DIV/0!</v>
      </c>
      <c r="H148" s="142" t="e">
        <f t="shared" si="7"/>
        <v>#DIV/0!</v>
      </c>
    </row>
    <row r="149" spans="1:8" ht="18.75" customHeight="1">
      <c r="A149" s="184">
        <v>124</v>
      </c>
      <c r="B149" s="215" t="s">
        <v>473</v>
      </c>
      <c r="C149" s="201">
        <v>614521</v>
      </c>
      <c r="D149" s="678"/>
      <c r="E149" s="678"/>
      <c r="F149" s="678"/>
      <c r="G149" s="142" t="e">
        <f t="shared" si="6"/>
        <v>#DIV/0!</v>
      </c>
      <c r="H149" s="142" t="e">
        <f t="shared" si="7"/>
        <v>#DIV/0!</v>
      </c>
    </row>
    <row r="150" spans="1:8">
      <c r="A150" s="187">
        <v>125</v>
      </c>
      <c r="B150" s="215" t="s">
        <v>474</v>
      </c>
      <c r="C150" s="201">
        <v>614522</v>
      </c>
      <c r="D150" s="678"/>
      <c r="E150" s="678"/>
      <c r="F150" s="678"/>
      <c r="G150" s="142" t="e">
        <f t="shared" si="6"/>
        <v>#DIV/0!</v>
      </c>
      <c r="H150" s="142" t="e">
        <f t="shared" si="7"/>
        <v>#DIV/0!</v>
      </c>
    </row>
    <row r="151" spans="1:8" ht="24">
      <c r="A151" s="188">
        <v>126</v>
      </c>
      <c r="B151" s="215" t="s">
        <v>475</v>
      </c>
      <c r="C151" s="201">
        <v>614523</v>
      </c>
      <c r="D151" s="678"/>
      <c r="E151" s="678"/>
      <c r="F151" s="678"/>
      <c r="G151" s="142" t="e">
        <f t="shared" si="6"/>
        <v>#DIV/0!</v>
      </c>
      <c r="H151" s="142" t="e">
        <f t="shared" si="7"/>
        <v>#DIV/0!</v>
      </c>
    </row>
    <row r="152" spans="1:8" ht="24">
      <c r="A152" s="184">
        <v>127</v>
      </c>
      <c r="B152" s="215" t="s">
        <v>476</v>
      </c>
      <c r="C152" s="201">
        <v>614524</v>
      </c>
      <c r="D152" s="678"/>
      <c r="E152" s="678"/>
      <c r="F152" s="678"/>
      <c r="G152" s="142" t="e">
        <f t="shared" si="6"/>
        <v>#DIV/0!</v>
      </c>
      <c r="H152" s="142" t="e">
        <f t="shared" si="7"/>
        <v>#DIV/0!</v>
      </c>
    </row>
    <row r="153" spans="1:8">
      <c r="A153" s="187">
        <v>128</v>
      </c>
      <c r="B153" s="215" t="s">
        <v>477</v>
      </c>
      <c r="C153" s="201">
        <v>614525</v>
      </c>
      <c r="D153" s="678"/>
      <c r="E153" s="678"/>
      <c r="F153" s="678"/>
      <c r="G153" s="142" t="e">
        <f t="shared" si="6"/>
        <v>#DIV/0!</v>
      </c>
      <c r="H153" s="142" t="e">
        <f t="shared" si="7"/>
        <v>#DIV/0!</v>
      </c>
    </row>
    <row r="154" spans="1:8" ht="24">
      <c r="A154" s="188">
        <v>129</v>
      </c>
      <c r="B154" s="215" t="s">
        <v>478</v>
      </c>
      <c r="C154" s="201">
        <v>614526</v>
      </c>
      <c r="D154" s="678"/>
      <c r="E154" s="678"/>
      <c r="F154" s="678"/>
      <c r="G154" s="142" t="e">
        <f t="shared" ref="G154:G185" si="8">SUM(E154/D154)</f>
        <v>#DIV/0!</v>
      </c>
      <c r="H154" s="142" t="e">
        <f t="shared" ref="H154:H185" si="9">SUM(E154/F154)</f>
        <v>#DIV/0!</v>
      </c>
    </row>
    <row r="155" spans="1:8" ht="24">
      <c r="A155" s="184">
        <v>130</v>
      </c>
      <c r="B155" s="98" t="s">
        <v>479</v>
      </c>
      <c r="C155" s="201">
        <v>614530</v>
      </c>
      <c r="D155" s="678">
        <f>SUM(D156:D161)</f>
        <v>0</v>
      </c>
      <c r="E155" s="678">
        <f>SUM(E156:E161)</f>
        <v>0</v>
      </c>
      <c r="F155" s="678">
        <f>SUM(F156:F161)</f>
        <v>0</v>
      </c>
      <c r="G155" s="142" t="e">
        <f t="shared" si="8"/>
        <v>#DIV/0!</v>
      </c>
      <c r="H155" s="142" t="e">
        <f t="shared" si="9"/>
        <v>#DIV/0!</v>
      </c>
    </row>
    <row r="156" spans="1:8" ht="24">
      <c r="A156" s="187">
        <v>131</v>
      </c>
      <c r="B156" s="98" t="s">
        <v>460</v>
      </c>
      <c r="C156" s="198">
        <v>614531</v>
      </c>
      <c r="D156" s="678"/>
      <c r="E156" s="678"/>
      <c r="F156" s="678"/>
      <c r="G156" s="142" t="e">
        <f t="shared" si="8"/>
        <v>#DIV/0!</v>
      </c>
      <c r="H156" s="142" t="e">
        <f t="shared" si="9"/>
        <v>#DIV/0!</v>
      </c>
    </row>
    <row r="157" spans="1:8">
      <c r="A157" s="188">
        <v>132</v>
      </c>
      <c r="B157" s="98" t="s">
        <v>461</v>
      </c>
      <c r="C157" s="198">
        <v>614532</v>
      </c>
      <c r="D157" s="678"/>
      <c r="E157" s="678"/>
      <c r="F157" s="678"/>
      <c r="G157" s="142" t="e">
        <f t="shared" si="8"/>
        <v>#DIV/0!</v>
      </c>
      <c r="H157" s="142" t="e">
        <f t="shared" si="9"/>
        <v>#DIV/0!</v>
      </c>
    </row>
    <row r="158" spans="1:8">
      <c r="A158" s="184">
        <v>133</v>
      </c>
      <c r="B158" s="98" t="s">
        <v>462</v>
      </c>
      <c r="C158" s="198">
        <v>614533</v>
      </c>
      <c r="D158" s="678"/>
      <c r="E158" s="678"/>
      <c r="F158" s="678"/>
      <c r="G158" s="142" t="e">
        <f t="shared" si="8"/>
        <v>#DIV/0!</v>
      </c>
      <c r="H158" s="142" t="e">
        <f t="shared" si="9"/>
        <v>#DIV/0!</v>
      </c>
    </row>
    <row r="159" spans="1:8">
      <c r="A159" s="187">
        <v>134</v>
      </c>
      <c r="B159" s="98" t="s">
        <v>463</v>
      </c>
      <c r="C159" s="198">
        <v>614534</v>
      </c>
      <c r="D159" s="678"/>
      <c r="E159" s="678"/>
      <c r="F159" s="678"/>
      <c r="G159" s="142" t="e">
        <f t="shared" si="8"/>
        <v>#DIV/0!</v>
      </c>
      <c r="H159" s="142" t="e">
        <f t="shared" si="9"/>
        <v>#DIV/0!</v>
      </c>
    </row>
    <row r="160" spans="1:8">
      <c r="A160" s="188">
        <v>135</v>
      </c>
      <c r="B160" s="98" t="s">
        <v>464</v>
      </c>
      <c r="C160" s="198">
        <v>614535</v>
      </c>
      <c r="D160" s="678"/>
      <c r="E160" s="678"/>
      <c r="F160" s="678"/>
      <c r="G160" s="142" t="e">
        <f t="shared" si="8"/>
        <v>#DIV/0!</v>
      </c>
      <c r="H160" s="142" t="e">
        <f t="shared" si="9"/>
        <v>#DIV/0!</v>
      </c>
    </row>
    <row r="161" spans="1:8">
      <c r="A161" s="184">
        <v>136</v>
      </c>
      <c r="B161" s="98" t="s">
        <v>465</v>
      </c>
      <c r="C161" s="198">
        <v>614539</v>
      </c>
      <c r="D161" s="678"/>
      <c r="E161" s="678"/>
      <c r="F161" s="678"/>
      <c r="G161" s="142" t="e">
        <f t="shared" si="8"/>
        <v>#DIV/0!</v>
      </c>
      <c r="H161" s="142" t="e">
        <f t="shared" si="9"/>
        <v>#DIV/0!</v>
      </c>
    </row>
    <row r="162" spans="1:8" ht="18.75" customHeight="1">
      <c r="A162" s="187">
        <v>137</v>
      </c>
      <c r="B162" s="189" t="s">
        <v>480</v>
      </c>
      <c r="C162" s="216">
        <v>614600</v>
      </c>
      <c r="D162" s="677">
        <f t="shared" ref="D162:F163" si="10">SUM(D163)</f>
        <v>0</v>
      </c>
      <c r="E162" s="677">
        <f t="shared" si="10"/>
        <v>0</v>
      </c>
      <c r="F162" s="677">
        <f t="shared" si="10"/>
        <v>0</v>
      </c>
      <c r="G162" s="137" t="e">
        <f t="shared" si="8"/>
        <v>#DIV/0!</v>
      </c>
      <c r="H162" s="137" t="e">
        <f t="shared" si="9"/>
        <v>#DIV/0!</v>
      </c>
    </row>
    <row r="163" spans="1:8">
      <c r="A163" s="188">
        <v>138</v>
      </c>
      <c r="B163" s="212" t="s">
        <v>481</v>
      </c>
      <c r="C163" s="217">
        <v>614610</v>
      </c>
      <c r="D163" s="678">
        <f t="shared" si="10"/>
        <v>0</v>
      </c>
      <c r="E163" s="678">
        <f t="shared" si="10"/>
        <v>0</v>
      </c>
      <c r="F163" s="678">
        <f t="shared" si="10"/>
        <v>0</v>
      </c>
      <c r="G163" s="142" t="e">
        <f t="shared" si="8"/>
        <v>#DIV/0!</v>
      </c>
      <c r="H163" s="142" t="e">
        <f t="shared" si="9"/>
        <v>#DIV/0!</v>
      </c>
    </row>
    <row r="164" spans="1:8">
      <c r="A164" s="184">
        <v>139</v>
      </c>
      <c r="B164" s="212" t="s">
        <v>265</v>
      </c>
      <c r="C164" s="209">
        <v>614611</v>
      </c>
      <c r="D164" s="678"/>
      <c r="E164" s="678"/>
      <c r="F164" s="678"/>
      <c r="G164" s="142" t="e">
        <f t="shared" si="8"/>
        <v>#DIV/0!</v>
      </c>
      <c r="H164" s="142" t="e">
        <f t="shared" si="9"/>
        <v>#DIV/0!</v>
      </c>
    </row>
    <row r="165" spans="1:8" ht="18.75" customHeight="1">
      <c r="A165" s="187">
        <v>140</v>
      </c>
      <c r="B165" s="189" t="s">
        <v>482</v>
      </c>
      <c r="C165" s="216">
        <v>614700</v>
      </c>
      <c r="D165" s="677">
        <f>SUM(D166+D167+D168)</f>
        <v>0</v>
      </c>
      <c r="E165" s="677">
        <f>SUM(E166+E167+E168)</f>
        <v>0</v>
      </c>
      <c r="F165" s="677">
        <f>SUM(F166+F167+F168)</f>
        <v>0</v>
      </c>
      <c r="G165" s="137" t="e">
        <f t="shared" si="8"/>
        <v>#DIV/0!</v>
      </c>
      <c r="H165" s="137" t="e">
        <f t="shared" si="9"/>
        <v>#DIV/0!</v>
      </c>
    </row>
    <row r="166" spans="1:8">
      <c r="A166" s="188">
        <v>141</v>
      </c>
      <c r="B166" s="146" t="s">
        <v>483</v>
      </c>
      <c r="C166" s="217">
        <v>614710</v>
      </c>
      <c r="D166" s="678"/>
      <c r="E166" s="678"/>
      <c r="F166" s="678"/>
      <c r="G166" s="142" t="e">
        <f t="shared" si="8"/>
        <v>#DIV/0!</v>
      </c>
      <c r="H166" s="142" t="e">
        <f t="shared" si="9"/>
        <v>#DIV/0!</v>
      </c>
    </row>
    <row r="167" spans="1:8">
      <c r="A167" s="184">
        <v>142</v>
      </c>
      <c r="B167" s="146" t="s">
        <v>484</v>
      </c>
      <c r="C167" s="217">
        <v>614720</v>
      </c>
      <c r="D167" s="678"/>
      <c r="E167" s="678"/>
      <c r="F167" s="678"/>
      <c r="G167" s="142" t="e">
        <f t="shared" si="8"/>
        <v>#DIV/0!</v>
      </c>
      <c r="H167" s="142" t="e">
        <f t="shared" si="9"/>
        <v>#DIV/0!</v>
      </c>
    </row>
    <row r="168" spans="1:8">
      <c r="A168" s="187">
        <v>143</v>
      </c>
      <c r="B168" s="146" t="s">
        <v>485</v>
      </c>
      <c r="C168" s="217">
        <v>614730</v>
      </c>
      <c r="D168" s="678"/>
      <c r="E168" s="678"/>
      <c r="F168" s="678"/>
      <c r="G168" s="142" t="e">
        <f t="shared" si="8"/>
        <v>#DIV/0!</v>
      </c>
      <c r="H168" s="142" t="e">
        <f t="shared" si="9"/>
        <v>#DIV/0!</v>
      </c>
    </row>
    <row r="169" spans="1:8" ht="19.5" customHeight="1">
      <c r="A169" s="188">
        <v>144</v>
      </c>
      <c r="B169" s="218" t="s">
        <v>486</v>
      </c>
      <c r="C169" s="216">
        <v>615000</v>
      </c>
      <c r="D169" s="677">
        <f>SUM(D171+D184+D186+D188)</f>
        <v>0</v>
      </c>
      <c r="E169" s="677">
        <f>SUM(E170+E184+E186+E188+E190+E192+E194)</f>
        <v>0</v>
      </c>
      <c r="F169" s="677">
        <f>SUM(F170+F184+F186+F188+F190+F192+F194)</f>
        <v>0</v>
      </c>
      <c r="G169" s="137" t="e">
        <f t="shared" si="8"/>
        <v>#DIV/0!</v>
      </c>
      <c r="H169" s="137" t="e">
        <f t="shared" si="9"/>
        <v>#DIV/0!</v>
      </c>
    </row>
    <row r="170" spans="1:8" ht="24">
      <c r="A170" s="184">
        <v>145</v>
      </c>
      <c r="B170" s="189" t="s">
        <v>487</v>
      </c>
      <c r="C170" s="219">
        <v>615100</v>
      </c>
      <c r="D170" s="679">
        <f>SUM(D171+D178+D182)</f>
        <v>0</v>
      </c>
      <c r="E170" s="679">
        <f>SUM(E171+E178+E182)</f>
        <v>0</v>
      </c>
      <c r="F170" s="679">
        <f>SUM(F171+F178+F182)</f>
        <v>0</v>
      </c>
      <c r="G170" s="137" t="e">
        <f t="shared" si="8"/>
        <v>#DIV/0!</v>
      </c>
      <c r="H170" s="137" t="e">
        <f t="shared" si="9"/>
        <v>#DIV/0!</v>
      </c>
    </row>
    <row r="171" spans="1:8" ht="24">
      <c r="A171" s="187">
        <v>146</v>
      </c>
      <c r="B171" s="205" t="s">
        <v>488</v>
      </c>
      <c r="C171" s="26">
        <v>615110</v>
      </c>
      <c r="D171" s="678">
        <f>SUM(D172:D177)</f>
        <v>0</v>
      </c>
      <c r="E171" s="678">
        <f>SUM(E172:E177)</f>
        <v>0</v>
      </c>
      <c r="F171" s="678">
        <f>SUM(F172:F177)</f>
        <v>0</v>
      </c>
      <c r="G171" s="142" t="e">
        <f t="shared" si="8"/>
        <v>#DIV/0!</v>
      </c>
      <c r="H171" s="142" t="e">
        <f t="shared" si="9"/>
        <v>#DIV/0!</v>
      </c>
    </row>
    <row r="172" spans="1:8">
      <c r="A172" s="188">
        <v>147</v>
      </c>
      <c r="B172" s="205" t="s">
        <v>489</v>
      </c>
      <c r="C172" s="26">
        <v>615111</v>
      </c>
      <c r="D172" s="678"/>
      <c r="E172" s="678"/>
      <c r="F172" s="678"/>
      <c r="G172" s="142" t="e">
        <f t="shared" si="8"/>
        <v>#DIV/0!</v>
      </c>
      <c r="H172" s="142" t="e">
        <f t="shared" si="9"/>
        <v>#DIV/0!</v>
      </c>
    </row>
    <row r="173" spans="1:8">
      <c r="A173" s="184">
        <v>148</v>
      </c>
      <c r="B173" s="205" t="s">
        <v>490</v>
      </c>
      <c r="C173" s="26">
        <v>615112</v>
      </c>
      <c r="D173" s="678"/>
      <c r="E173" s="678"/>
      <c r="F173" s="678"/>
      <c r="G173" s="142" t="e">
        <f t="shared" si="8"/>
        <v>#DIV/0!</v>
      </c>
      <c r="H173" s="142" t="e">
        <f t="shared" si="9"/>
        <v>#DIV/0!</v>
      </c>
    </row>
    <row r="174" spans="1:8">
      <c r="A174" s="187">
        <v>149</v>
      </c>
      <c r="B174" s="205" t="s">
        <v>491</v>
      </c>
      <c r="C174" s="26">
        <v>615113</v>
      </c>
      <c r="D174" s="678"/>
      <c r="E174" s="678"/>
      <c r="F174" s="678"/>
      <c r="G174" s="142" t="e">
        <f t="shared" si="8"/>
        <v>#DIV/0!</v>
      </c>
      <c r="H174" s="142" t="e">
        <f t="shared" si="9"/>
        <v>#DIV/0!</v>
      </c>
    </row>
    <row r="175" spans="1:8">
      <c r="A175" s="188">
        <v>150</v>
      </c>
      <c r="B175" s="205" t="s">
        <v>492</v>
      </c>
      <c r="C175" s="26">
        <v>615114</v>
      </c>
      <c r="D175" s="678"/>
      <c r="E175" s="678"/>
      <c r="F175" s="678"/>
      <c r="G175" s="142" t="e">
        <f t="shared" si="8"/>
        <v>#DIV/0!</v>
      </c>
      <c r="H175" s="142" t="e">
        <f t="shared" si="9"/>
        <v>#DIV/0!</v>
      </c>
    </row>
    <row r="176" spans="1:8">
      <c r="A176" s="184">
        <v>151</v>
      </c>
      <c r="B176" s="205" t="s">
        <v>493</v>
      </c>
      <c r="C176" s="26">
        <v>615115</v>
      </c>
      <c r="D176" s="678"/>
      <c r="E176" s="678"/>
      <c r="F176" s="678"/>
      <c r="G176" s="142" t="e">
        <f t="shared" si="8"/>
        <v>#DIV/0!</v>
      </c>
      <c r="H176" s="142" t="e">
        <f t="shared" si="9"/>
        <v>#DIV/0!</v>
      </c>
    </row>
    <row r="177" spans="1:8">
      <c r="A177" s="187">
        <v>152</v>
      </c>
      <c r="B177" s="205" t="s">
        <v>494</v>
      </c>
      <c r="C177" s="26">
        <v>615116</v>
      </c>
      <c r="D177" s="678"/>
      <c r="E177" s="678"/>
      <c r="F177" s="678"/>
      <c r="G177" s="142" t="e">
        <f t="shared" si="8"/>
        <v>#DIV/0!</v>
      </c>
      <c r="H177" s="142" t="e">
        <f t="shared" si="9"/>
        <v>#DIV/0!</v>
      </c>
    </row>
    <row r="178" spans="1:8">
      <c r="A178" s="188">
        <v>153</v>
      </c>
      <c r="B178" s="98" t="s">
        <v>495</v>
      </c>
      <c r="C178" s="26">
        <v>615120</v>
      </c>
      <c r="D178" s="678">
        <f>SUM(D179:D181)</f>
        <v>0</v>
      </c>
      <c r="E178" s="678">
        <f>SUM(E179:E181)</f>
        <v>0</v>
      </c>
      <c r="F178" s="678">
        <f>SUM(F179:F181)</f>
        <v>0</v>
      </c>
      <c r="G178" s="142" t="e">
        <f t="shared" si="8"/>
        <v>#DIV/0!</v>
      </c>
      <c r="H178" s="142" t="e">
        <f t="shared" si="9"/>
        <v>#DIV/0!</v>
      </c>
    </row>
    <row r="179" spans="1:8">
      <c r="A179" s="184">
        <v>154</v>
      </c>
      <c r="B179" s="98" t="s">
        <v>496</v>
      </c>
      <c r="C179" s="202">
        <v>615121</v>
      </c>
      <c r="D179" s="678"/>
      <c r="E179" s="678"/>
      <c r="F179" s="678"/>
      <c r="G179" s="142" t="e">
        <f t="shared" si="8"/>
        <v>#DIV/0!</v>
      </c>
      <c r="H179" s="142" t="e">
        <f t="shared" si="9"/>
        <v>#DIV/0!</v>
      </c>
    </row>
    <row r="180" spans="1:8" ht="24">
      <c r="A180" s="187">
        <v>155</v>
      </c>
      <c r="B180" s="98" t="s">
        <v>497</v>
      </c>
      <c r="C180" s="202">
        <v>615122</v>
      </c>
      <c r="D180" s="678"/>
      <c r="E180" s="678"/>
      <c r="F180" s="678"/>
      <c r="G180" s="142" t="e">
        <f t="shared" si="8"/>
        <v>#DIV/0!</v>
      </c>
      <c r="H180" s="142" t="e">
        <f t="shared" si="9"/>
        <v>#DIV/0!</v>
      </c>
    </row>
    <row r="181" spans="1:8" ht="24">
      <c r="A181" s="188">
        <v>156</v>
      </c>
      <c r="B181" s="98" t="s">
        <v>498</v>
      </c>
      <c r="C181" s="202">
        <v>615123</v>
      </c>
      <c r="D181" s="678"/>
      <c r="E181" s="678"/>
      <c r="F181" s="678"/>
      <c r="G181" s="142" t="e">
        <f t="shared" si="8"/>
        <v>#DIV/0!</v>
      </c>
      <c r="H181" s="142" t="e">
        <f t="shared" si="9"/>
        <v>#DIV/0!</v>
      </c>
    </row>
    <row r="182" spans="1:8" ht="14.25" customHeight="1">
      <c r="A182" s="184">
        <v>157</v>
      </c>
      <c r="B182" s="103" t="s">
        <v>499</v>
      </c>
      <c r="C182" s="198">
        <v>615130</v>
      </c>
      <c r="D182" s="678">
        <f>SUM(D183)</f>
        <v>0</v>
      </c>
      <c r="E182" s="678">
        <f>SUM(E183)</f>
        <v>0</v>
      </c>
      <c r="F182" s="678">
        <f>SUM(F183)</f>
        <v>0</v>
      </c>
      <c r="G182" s="142" t="e">
        <f t="shared" si="8"/>
        <v>#DIV/0!</v>
      </c>
      <c r="H182" s="142" t="e">
        <f t="shared" si="9"/>
        <v>#DIV/0!</v>
      </c>
    </row>
    <row r="183" spans="1:8">
      <c r="A183" s="187">
        <v>158</v>
      </c>
      <c r="B183" s="103" t="s">
        <v>500</v>
      </c>
      <c r="C183" s="198">
        <v>615131</v>
      </c>
      <c r="D183" s="678"/>
      <c r="E183" s="678"/>
      <c r="F183" s="678"/>
      <c r="G183" s="142" t="e">
        <f t="shared" si="8"/>
        <v>#DIV/0!</v>
      </c>
      <c r="H183" s="142" t="e">
        <f t="shared" si="9"/>
        <v>#DIV/0!</v>
      </c>
    </row>
    <row r="184" spans="1:8" ht="18.75" customHeight="1">
      <c r="A184" s="188">
        <v>159</v>
      </c>
      <c r="B184" s="220" t="s">
        <v>501</v>
      </c>
      <c r="C184" s="221">
        <v>615200</v>
      </c>
      <c r="D184" s="677">
        <f>D185</f>
        <v>0</v>
      </c>
      <c r="E184" s="677">
        <f>SUM(E185)</f>
        <v>0</v>
      </c>
      <c r="F184" s="677">
        <f>SUM(F185)</f>
        <v>0</v>
      </c>
      <c r="G184" s="137" t="e">
        <f t="shared" si="8"/>
        <v>#DIV/0!</v>
      </c>
      <c r="H184" s="137" t="e">
        <f t="shared" si="9"/>
        <v>#DIV/0!</v>
      </c>
    </row>
    <row r="185" spans="1:8">
      <c r="A185" s="184">
        <v>160</v>
      </c>
      <c r="B185" s="205" t="s">
        <v>502</v>
      </c>
      <c r="C185" s="26">
        <v>615210</v>
      </c>
      <c r="D185" s="678"/>
      <c r="E185" s="678"/>
      <c r="F185" s="678"/>
      <c r="G185" s="142" t="e">
        <f t="shared" si="8"/>
        <v>#DIV/0!</v>
      </c>
      <c r="H185" s="142" t="e">
        <f t="shared" si="9"/>
        <v>#DIV/0!</v>
      </c>
    </row>
    <row r="186" spans="1:8" ht="24">
      <c r="A186" s="187">
        <v>161</v>
      </c>
      <c r="B186" s="222" t="s">
        <v>503</v>
      </c>
      <c r="C186" s="216">
        <v>615300</v>
      </c>
      <c r="D186" s="677">
        <f>D187</f>
        <v>0</v>
      </c>
      <c r="E186" s="677">
        <f>SUM(E187)</f>
        <v>0</v>
      </c>
      <c r="F186" s="677">
        <f>SUM(F187)</f>
        <v>0</v>
      </c>
      <c r="G186" s="137" t="e">
        <f t="shared" ref="G186:G197" si="11">SUM(E186/D186)</f>
        <v>#DIV/0!</v>
      </c>
      <c r="H186" s="137" t="e">
        <f t="shared" ref="H186:H197" si="12">SUM(E186/F186)</f>
        <v>#DIV/0!</v>
      </c>
    </row>
    <row r="187" spans="1:8" ht="15.75" customHeight="1">
      <c r="A187" s="188">
        <v>162</v>
      </c>
      <c r="B187" s="98" t="s">
        <v>504</v>
      </c>
      <c r="C187" s="26">
        <v>615310</v>
      </c>
      <c r="D187" s="678"/>
      <c r="E187" s="678"/>
      <c r="F187" s="678"/>
      <c r="G187" s="142" t="e">
        <f t="shared" si="11"/>
        <v>#DIV/0!</v>
      </c>
      <c r="H187" s="142" t="e">
        <f t="shared" si="12"/>
        <v>#DIV/0!</v>
      </c>
    </row>
    <row r="188" spans="1:8" ht="18.75" customHeight="1">
      <c r="A188" s="184">
        <v>163</v>
      </c>
      <c r="B188" s="151" t="s">
        <v>505</v>
      </c>
      <c r="C188" s="221">
        <v>615400</v>
      </c>
      <c r="D188" s="677">
        <f>D189</f>
        <v>0</v>
      </c>
      <c r="E188" s="677">
        <f>SUM(E189)</f>
        <v>0</v>
      </c>
      <c r="F188" s="677">
        <f>SUM(F189)</f>
        <v>0</v>
      </c>
      <c r="G188" s="137" t="e">
        <f t="shared" si="11"/>
        <v>#DIV/0!</v>
      </c>
      <c r="H188" s="137" t="e">
        <f t="shared" si="12"/>
        <v>#DIV/0!</v>
      </c>
    </row>
    <row r="189" spans="1:8">
      <c r="A189" s="187">
        <v>164</v>
      </c>
      <c r="B189" s="98" t="s">
        <v>285</v>
      </c>
      <c r="C189" s="26">
        <v>615410</v>
      </c>
      <c r="D189" s="678"/>
      <c r="E189" s="678"/>
      <c r="F189" s="678"/>
      <c r="G189" s="142" t="e">
        <f t="shared" si="11"/>
        <v>#DIV/0!</v>
      </c>
      <c r="H189" s="142" t="e">
        <f t="shared" si="12"/>
        <v>#DIV/0!</v>
      </c>
    </row>
    <row r="190" spans="1:8" ht="24">
      <c r="A190" s="188">
        <v>165</v>
      </c>
      <c r="B190" s="151" t="s">
        <v>506</v>
      </c>
      <c r="C190" s="221">
        <v>615500</v>
      </c>
      <c r="D190" s="677">
        <f>SUM(D191)</f>
        <v>0</v>
      </c>
      <c r="E190" s="677">
        <f>SUM(E191)</f>
        <v>0</v>
      </c>
      <c r="F190" s="677">
        <f>SUM(F191)</f>
        <v>0</v>
      </c>
      <c r="G190" s="137" t="e">
        <f t="shared" si="11"/>
        <v>#DIV/0!</v>
      </c>
      <c r="H190" s="137" t="e">
        <f t="shared" si="12"/>
        <v>#DIV/0!</v>
      </c>
    </row>
    <row r="191" spans="1:8" ht="24">
      <c r="A191" s="184">
        <v>166</v>
      </c>
      <c r="B191" s="98" t="s">
        <v>507</v>
      </c>
      <c r="C191" s="26">
        <v>615510</v>
      </c>
      <c r="D191" s="678"/>
      <c r="E191" s="678"/>
      <c r="F191" s="678"/>
      <c r="G191" s="142" t="e">
        <f t="shared" si="11"/>
        <v>#DIV/0!</v>
      </c>
      <c r="H191" s="142" t="e">
        <f t="shared" si="12"/>
        <v>#DIV/0!</v>
      </c>
    </row>
    <row r="192" spans="1:8" ht="18.75" customHeight="1">
      <c r="A192" s="187">
        <v>167</v>
      </c>
      <c r="B192" s="222" t="s">
        <v>508</v>
      </c>
      <c r="C192" s="221">
        <v>615600</v>
      </c>
      <c r="D192" s="677">
        <f>SUM(D193)</f>
        <v>0</v>
      </c>
      <c r="E192" s="677">
        <f>SUM(E193)</f>
        <v>0</v>
      </c>
      <c r="F192" s="677">
        <f>SUM(F193)</f>
        <v>0</v>
      </c>
      <c r="G192" s="137" t="e">
        <f t="shared" si="11"/>
        <v>#DIV/0!</v>
      </c>
      <c r="H192" s="137" t="e">
        <f t="shared" si="12"/>
        <v>#DIV/0!</v>
      </c>
    </row>
    <row r="193" spans="1:9" ht="15.75" customHeight="1">
      <c r="A193" s="188">
        <v>168</v>
      </c>
      <c r="B193" s="146" t="s">
        <v>509</v>
      </c>
      <c r="C193" s="26">
        <v>615610</v>
      </c>
      <c r="D193" s="678"/>
      <c r="E193" s="678"/>
      <c r="F193" s="678"/>
      <c r="G193" s="142" t="e">
        <f t="shared" si="11"/>
        <v>#DIV/0!</v>
      </c>
      <c r="H193" s="142" t="e">
        <f t="shared" si="12"/>
        <v>#DIV/0!</v>
      </c>
    </row>
    <row r="194" spans="1:9" ht="18.75" customHeight="1">
      <c r="A194" s="184">
        <v>169</v>
      </c>
      <c r="B194" s="223" t="s">
        <v>510</v>
      </c>
      <c r="C194" s="221">
        <v>615700</v>
      </c>
      <c r="D194" s="677">
        <f>SUM(D195:D197)</f>
        <v>0</v>
      </c>
      <c r="E194" s="677">
        <f>SUM(E195:E197)</f>
        <v>0</v>
      </c>
      <c r="F194" s="677">
        <f>SUM(F195:F197)</f>
        <v>0</v>
      </c>
      <c r="G194" s="137" t="e">
        <f t="shared" si="11"/>
        <v>#DIV/0!</v>
      </c>
      <c r="H194" s="137" t="e">
        <f t="shared" si="12"/>
        <v>#DIV/0!</v>
      </c>
    </row>
    <row r="195" spans="1:9">
      <c r="A195" s="187">
        <v>170</v>
      </c>
      <c r="B195" s="196" t="s">
        <v>511</v>
      </c>
      <c r="C195" s="26">
        <v>615710</v>
      </c>
      <c r="D195" s="678"/>
      <c r="E195" s="677"/>
      <c r="F195" s="677"/>
      <c r="G195" s="142" t="e">
        <f t="shared" si="11"/>
        <v>#DIV/0!</v>
      </c>
      <c r="H195" s="142" t="e">
        <f t="shared" si="12"/>
        <v>#DIV/0!</v>
      </c>
    </row>
    <row r="196" spans="1:9">
      <c r="A196" s="188">
        <v>171</v>
      </c>
      <c r="B196" s="196" t="s">
        <v>512</v>
      </c>
      <c r="C196" s="26">
        <v>615720</v>
      </c>
      <c r="D196" s="678"/>
      <c r="E196" s="678"/>
      <c r="F196" s="678"/>
      <c r="G196" s="142" t="e">
        <f t="shared" si="11"/>
        <v>#DIV/0!</v>
      </c>
      <c r="H196" s="142" t="e">
        <f t="shared" si="12"/>
        <v>#DIV/0!</v>
      </c>
    </row>
    <row r="197" spans="1:9">
      <c r="A197" s="184">
        <v>172</v>
      </c>
      <c r="B197" s="196" t="s">
        <v>513</v>
      </c>
      <c r="C197" s="26">
        <v>615730</v>
      </c>
      <c r="D197" s="678"/>
      <c r="E197" s="678"/>
      <c r="F197" s="678"/>
      <c r="G197" s="142" t="e">
        <f t="shared" si="11"/>
        <v>#DIV/0!</v>
      </c>
      <c r="H197" s="142" t="e">
        <f t="shared" si="12"/>
        <v>#DIV/0!</v>
      </c>
    </row>
    <row r="202" spans="1:9">
      <c r="A202" s="557" t="s">
        <v>1252</v>
      </c>
      <c r="B202" s="2"/>
      <c r="C202" s="3" t="s">
        <v>1220</v>
      </c>
      <c r="D202" s="639"/>
      <c r="E202" s="639" t="s">
        <v>1222</v>
      </c>
      <c r="F202" s="639" t="s">
        <v>1255</v>
      </c>
      <c r="H202" s="558"/>
      <c r="I202" s="4"/>
    </row>
    <row r="203" spans="1:9">
      <c r="A203" s="557"/>
      <c r="B203" s="2"/>
      <c r="C203" s="3" t="s">
        <v>1221</v>
      </c>
      <c r="D203" s="639"/>
      <c r="E203" s="639"/>
      <c r="G203" s="558" t="s">
        <v>1223</v>
      </c>
      <c r="I203" s="4"/>
    </row>
    <row r="204" spans="1:9">
      <c r="A204" s="1"/>
      <c r="B204" s="2"/>
      <c r="C204" s="3" t="s">
        <v>1224</v>
      </c>
      <c r="D204" s="639"/>
      <c r="E204" s="639"/>
      <c r="F204" s="639"/>
      <c r="G204" s="4"/>
      <c r="H204" s="4"/>
      <c r="I204" s="4"/>
    </row>
  </sheetData>
  <mergeCells count="2">
    <mergeCell ref="A21:H21"/>
    <mergeCell ref="A22:H22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MK114"/>
  <sheetViews>
    <sheetView view="pageBreakPreview" topLeftCell="A57" zoomScaleNormal="110" workbookViewId="0">
      <selection activeCell="F32" sqref="F32"/>
    </sheetView>
  </sheetViews>
  <sheetFormatPr defaultRowHeight="12.75"/>
  <cols>
    <col min="1" max="1" width="4.5703125" style="224" customWidth="1"/>
    <col min="2" max="2" width="6.140625" style="224" customWidth="1"/>
    <col min="3" max="3" width="45.140625" style="225" customWidth="1"/>
    <col min="4" max="4" width="21" style="683" customWidth="1"/>
    <col min="5" max="5" width="20.42578125" style="226" customWidth="1"/>
    <col min="6" max="6" width="17" style="227" customWidth="1"/>
    <col min="7" max="9" width="4.5703125" style="224" customWidth="1"/>
    <col min="10" max="10" width="14.85546875" style="224" customWidth="1"/>
    <col min="11" max="1025" width="4.5703125" style="224" customWidth="1"/>
  </cols>
  <sheetData>
    <row r="1" spans="1:6" s="8" customFormat="1">
      <c r="A1" s="6" t="s">
        <v>0</v>
      </c>
      <c r="B1" s="7"/>
      <c r="C1" s="7"/>
      <c r="D1" s="680"/>
      <c r="E1" s="228"/>
      <c r="F1" s="229"/>
    </row>
    <row r="2" spans="1:6" s="8" customFormat="1">
      <c r="A2" s="6" t="s">
        <v>1</v>
      </c>
      <c r="B2" s="7"/>
      <c r="C2" s="7"/>
      <c r="D2" s="680"/>
      <c r="E2" s="228"/>
      <c r="F2" s="229"/>
    </row>
    <row r="3" spans="1:6" s="8" customFormat="1">
      <c r="A3" s="224"/>
      <c r="B3" s="224"/>
      <c r="C3" s="230"/>
      <c r="D3" s="680"/>
      <c r="E3" s="228"/>
      <c r="F3" s="229"/>
    </row>
    <row r="4" spans="1:6" ht="15" customHeight="1">
      <c r="A4" s="231" t="s">
        <v>514</v>
      </c>
      <c r="B4" s="232"/>
      <c r="C4" s="232"/>
      <c r="D4" s="633" t="s">
        <v>307</v>
      </c>
      <c r="E4" s="13"/>
      <c r="F4" s="233"/>
    </row>
    <row r="5" spans="1:6">
      <c r="C5" s="3"/>
      <c r="D5" s="633" t="s">
        <v>1201</v>
      </c>
      <c r="E5" s="179"/>
      <c r="F5" s="233"/>
    </row>
    <row r="6" spans="1:6" s="4" customFormat="1">
      <c r="B6" s="3"/>
      <c r="C6" s="9"/>
      <c r="D6" s="633"/>
      <c r="E6" s="17"/>
      <c r="F6" s="233"/>
    </row>
    <row r="7" spans="1:6" s="4" customFormat="1" ht="12.75" customHeight="1">
      <c r="A7" s="16" t="s">
        <v>1199</v>
      </c>
      <c r="B7" s="9"/>
      <c r="C7" s="9"/>
      <c r="D7" s="633" t="s">
        <v>1233</v>
      </c>
      <c r="E7" s="14"/>
      <c r="F7" s="233"/>
    </row>
    <row r="8" spans="1:6" ht="12.75" customHeight="1">
      <c r="B8" s="16"/>
      <c r="C8" s="9" t="s">
        <v>1198</v>
      </c>
      <c r="D8" s="634"/>
      <c r="E8" s="17"/>
      <c r="F8" s="234"/>
    </row>
    <row r="9" spans="1:6" ht="12.75" customHeight="1">
      <c r="B9" s="16"/>
      <c r="C9" s="9"/>
      <c r="D9" s="633" t="s">
        <v>310</v>
      </c>
      <c r="E9" s="14"/>
      <c r="F9" s="234"/>
    </row>
    <row r="10" spans="1:6" ht="12.75" customHeight="1">
      <c r="B10" s="16"/>
      <c r="C10" s="9"/>
      <c r="D10" s="635"/>
      <c r="E10" s="17"/>
      <c r="F10" s="234"/>
    </row>
    <row r="11" spans="1:6" ht="12.75" customHeight="1">
      <c r="A11" s="16" t="s">
        <v>1188</v>
      </c>
      <c r="B11" s="23"/>
      <c r="C11" s="23"/>
      <c r="D11" s="633"/>
      <c r="E11" s="14"/>
      <c r="F11" s="234"/>
    </row>
    <row r="12" spans="1:6" ht="12.75" customHeight="1">
      <c r="B12" s="16"/>
      <c r="C12" s="23"/>
      <c r="D12" s="633" t="s">
        <v>515</v>
      </c>
      <c r="E12" s="14"/>
      <c r="F12" s="234"/>
    </row>
    <row r="13" spans="1:6" ht="12.75" customHeight="1">
      <c r="B13" s="16"/>
      <c r="C13" s="23"/>
      <c r="D13" s="633"/>
      <c r="E13" s="14"/>
      <c r="F13" s="234"/>
    </row>
    <row r="14" spans="1:6" ht="12.75" customHeight="1">
      <c r="A14" s="16" t="s">
        <v>1200</v>
      </c>
      <c r="B14" s="23"/>
      <c r="C14" s="23"/>
      <c r="D14" s="633" t="s">
        <v>1202</v>
      </c>
      <c r="E14" s="21"/>
      <c r="F14" s="234"/>
    </row>
    <row r="15" spans="1:6" ht="17.25" customHeight="1">
      <c r="B15" s="16"/>
      <c r="C15" s="23"/>
      <c r="D15" s="633"/>
      <c r="E15" s="13"/>
      <c r="F15" s="234"/>
    </row>
    <row r="16" spans="1:6" ht="12.75" customHeight="1">
      <c r="B16" s="16"/>
      <c r="C16" s="23"/>
      <c r="D16" s="633" t="s">
        <v>11</v>
      </c>
      <c r="E16" s="17"/>
      <c r="F16" s="235"/>
    </row>
    <row r="17" spans="1:10" ht="12.75" customHeight="1">
      <c r="A17" s="16" t="s">
        <v>1216</v>
      </c>
      <c r="B17" s="23"/>
      <c r="C17" s="23"/>
      <c r="D17" s="655"/>
      <c r="E17" s="29"/>
      <c r="F17" s="235"/>
    </row>
    <row r="18" spans="1:10" ht="13.5" customHeight="1">
      <c r="B18" s="16"/>
      <c r="C18" s="23"/>
      <c r="D18" s="655"/>
      <c r="E18" s="20"/>
      <c r="F18" s="236"/>
    </row>
    <row r="19" spans="1:10" ht="12.75" customHeight="1">
      <c r="C19" s="237"/>
      <c r="D19" s="681"/>
      <c r="E19" s="238"/>
    </row>
    <row r="20" spans="1:10" ht="12.6" customHeight="1">
      <c r="C20" s="237"/>
      <c r="D20" s="681"/>
      <c r="E20" s="238"/>
    </row>
    <row r="21" spans="1:10" s="239" customFormat="1" ht="14.25" customHeight="1">
      <c r="B21" s="719" t="s">
        <v>516</v>
      </c>
      <c r="C21" s="719"/>
      <c r="D21" s="719"/>
      <c r="E21" s="719"/>
      <c r="F21" s="240"/>
    </row>
    <row r="22" spans="1:10" ht="13.5" customHeight="1">
      <c r="A22" s="239"/>
      <c r="B22" s="719" t="s">
        <v>1246</v>
      </c>
      <c r="C22" s="719"/>
      <c r="D22" s="719"/>
      <c r="E22" s="719"/>
      <c r="F22" s="240"/>
    </row>
    <row r="23" spans="1:10" ht="12" customHeight="1">
      <c r="C23" s="237"/>
      <c r="D23" s="681"/>
      <c r="E23" s="238"/>
    </row>
    <row r="24" spans="1:10" ht="12.6" customHeight="1">
      <c r="C24" s="130"/>
      <c r="D24" s="682"/>
      <c r="E24" s="131"/>
    </row>
    <row r="25" spans="1:10" s="8" customFormat="1" ht="78" customHeight="1">
      <c r="A25" s="241" t="s">
        <v>316</v>
      </c>
      <c r="B25" s="242" t="s">
        <v>517</v>
      </c>
      <c r="C25" s="242" t="s">
        <v>16</v>
      </c>
      <c r="D25" s="646" t="s">
        <v>518</v>
      </c>
      <c r="E25" s="183" t="s">
        <v>19</v>
      </c>
      <c r="F25" s="229"/>
    </row>
    <row r="26" spans="1:10" ht="15.6" customHeight="1">
      <c r="A26" s="187"/>
      <c r="B26" s="243"/>
      <c r="C26" s="243"/>
      <c r="D26" s="244">
        <v>1</v>
      </c>
      <c r="E26" s="244">
        <v>2</v>
      </c>
    </row>
    <row r="27" spans="1:10" ht="24">
      <c r="A27" s="187">
        <v>1</v>
      </c>
      <c r="B27" s="245"/>
      <c r="C27" s="245" t="s">
        <v>519</v>
      </c>
      <c r="D27" s="246">
        <f>SUM(D28+D37+D43+D50+D60+D67+D74+D81+D88+D97)</f>
        <v>6247589</v>
      </c>
      <c r="E27" s="246">
        <f>SUM(E28+E37+E43+E50+E60+E67+E74+E81+E88+E97)</f>
        <v>2449489</v>
      </c>
    </row>
    <row r="28" spans="1:10" ht="19.899999999999999" customHeight="1">
      <c r="A28" s="187">
        <v>2</v>
      </c>
      <c r="B28" s="247" t="s">
        <v>520</v>
      </c>
      <c r="C28" s="248" t="s">
        <v>521</v>
      </c>
      <c r="D28" s="246">
        <f>SUM(D29:D36)</f>
        <v>0</v>
      </c>
      <c r="E28" s="246">
        <f>SUM(E29:E36)</f>
        <v>0</v>
      </c>
    </row>
    <row r="29" spans="1:10" ht="25.5" customHeight="1">
      <c r="A29" s="187">
        <v>3</v>
      </c>
      <c r="B29" s="250" t="s">
        <v>522</v>
      </c>
      <c r="C29" s="251" t="s">
        <v>523</v>
      </c>
      <c r="D29" s="253"/>
      <c r="E29" s="253"/>
      <c r="J29" s="254"/>
    </row>
    <row r="30" spans="1:10" ht="15.95" customHeight="1">
      <c r="A30" s="187">
        <v>4</v>
      </c>
      <c r="B30" s="250" t="s">
        <v>524</v>
      </c>
      <c r="C30" s="251" t="s">
        <v>525</v>
      </c>
      <c r="D30" s="253"/>
      <c r="E30" s="253"/>
      <c r="J30" s="227"/>
    </row>
    <row r="31" spans="1:10" ht="15.95" customHeight="1">
      <c r="A31" s="187">
        <v>5</v>
      </c>
      <c r="B31" s="250" t="s">
        <v>526</v>
      </c>
      <c r="C31" s="251" t="s">
        <v>527</v>
      </c>
      <c r="D31" s="253"/>
      <c r="E31" s="253"/>
    </row>
    <row r="32" spans="1:10" ht="15.95" customHeight="1">
      <c r="A32" s="187">
        <v>6</v>
      </c>
      <c r="B32" s="250" t="s">
        <v>528</v>
      </c>
      <c r="C32" s="251" t="s">
        <v>529</v>
      </c>
      <c r="D32" s="253"/>
      <c r="E32" s="253"/>
    </row>
    <row r="33" spans="1:5" ht="15.95" customHeight="1">
      <c r="A33" s="187">
        <v>7</v>
      </c>
      <c r="B33" s="250" t="s">
        <v>530</v>
      </c>
      <c r="C33" s="251" t="s">
        <v>531</v>
      </c>
      <c r="D33" s="252"/>
      <c r="E33" s="252"/>
    </row>
    <row r="34" spans="1:5" ht="15.95" customHeight="1">
      <c r="A34" s="187">
        <v>8</v>
      </c>
      <c r="B34" s="250" t="s">
        <v>532</v>
      </c>
      <c r="C34" s="251" t="s">
        <v>533</v>
      </c>
      <c r="D34" s="252"/>
      <c r="E34" s="252"/>
    </row>
    <row r="35" spans="1:5" ht="15.95" customHeight="1">
      <c r="A35" s="187">
        <v>9</v>
      </c>
      <c r="B35" s="250" t="s">
        <v>534</v>
      </c>
      <c r="C35" s="251" t="s">
        <v>535</v>
      </c>
      <c r="D35" s="252"/>
      <c r="E35" s="252"/>
    </row>
    <row r="36" spans="1:5" ht="15.95" customHeight="1">
      <c r="A36" s="187">
        <v>10</v>
      </c>
      <c r="B36" s="250" t="s">
        <v>536</v>
      </c>
      <c r="C36" s="251" t="s">
        <v>537</v>
      </c>
      <c r="D36" s="252"/>
      <c r="E36" s="252"/>
    </row>
    <row r="37" spans="1:5" ht="19.899999999999999" customHeight="1">
      <c r="A37" s="187">
        <v>11</v>
      </c>
      <c r="B37" s="247" t="s">
        <v>538</v>
      </c>
      <c r="C37" s="248" t="s">
        <v>539</v>
      </c>
      <c r="D37" s="249">
        <f>SUM(D38:D42)</f>
        <v>0</v>
      </c>
      <c r="E37" s="249">
        <f>SUM(E38:E42)</f>
        <v>0</v>
      </c>
    </row>
    <row r="38" spans="1:5" ht="15.95" customHeight="1">
      <c r="A38" s="187">
        <v>12</v>
      </c>
      <c r="B38" s="250" t="s">
        <v>540</v>
      </c>
      <c r="C38" s="251" t="s">
        <v>541</v>
      </c>
      <c r="D38" s="252"/>
      <c r="E38" s="252"/>
    </row>
    <row r="39" spans="1:5" ht="15.95" customHeight="1">
      <c r="A39" s="187">
        <v>13</v>
      </c>
      <c r="B39" s="250" t="s">
        <v>542</v>
      </c>
      <c r="C39" s="251" t="s">
        <v>543</v>
      </c>
      <c r="D39" s="252"/>
      <c r="E39" s="252"/>
    </row>
    <row r="40" spans="1:5" ht="15.95" customHeight="1">
      <c r="A40" s="187">
        <v>14</v>
      </c>
      <c r="B40" s="250" t="s">
        <v>544</v>
      </c>
      <c r="C40" s="251" t="s">
        <v>545</v>
      </c>
      <c r="D40" s="252"/>
      <c r="E40" s="252"/>
    </row>
    <row r="41" spans="1:5" ht="15.95" customHeight="1">
      <c r="A41" s="187">
        <v>15</v>
      </c>
      <c r="B41" s="250" t="s">
        <v>546</v>
      </c>
      <c r="C41" s="251" t="s">
        <v>547</v>
      </c>
      <c r="D41" s="252"/>
      <c r="E41" s="252"/>
    </row>
    <row r="42" spans="1:5" ht="15.95" customHeight="1">
      <c r="A42" s="187">
        <v>16</v>
      </c>
      <c r="B42" s="250" t="s">
        <v>548</v>
      </c>
      <c r="C42" s="251" t="s">
        <v>549</v>
      </c>
      <c r="D42" s="252"/>
      <c r="E42" s="252"/>
    </row>
    <row r="43" spans="1:5" ht="19.899999999999999" customHeight="1">
      <c r="A43" s="187">
        <v>17</v>
      </c>
      <c r="B43" s="247" t="s">
        <v>550</v>
      </c>
      <c r="C43" s="248" t="s">
        <v>551</v>
      </c>
      <c r="D43" s="249">
        <f>SUM(D44:D49)</f>
        <v>0</v>
      </c>
      <c r="E43" s="249">
        <f>SUM(E44:E49)</f>
        <v>0</v>
      </c>
    </row>
    <row r="44" spans="1:5" ht="15.95" customHeight="1">
      <c r="A44" s="187">
        <v>18</v>
      </c>
      <c r="B44" s="250" t="s">
        <v>552</v>
      </c>
      <c r="C44" s="251" t="s">
        <v>553</v>
      </c>
      <c r="D44" s="252"/>
      <c r="E44" s="252"/>
    </row>
    <row r="45" spans="1:5" ht="15.95" customHeight="1">
      <c r="A45" s="187">
        <v>19</v>
      </c>
      <c r="B45" s="250" t="s">
        <v>554</v>
      </c>
      <c r="C45" s="251" t="s">
        <v>555</v>
      </c>
      <c r="D45" s="252"/>
      <c r="E45" s="252"/>
    </row>
    <row r="46" spans="1:5" ht="15.95" customHeight="1">
      <c r="A46" s="187">
        <v>20</v>
      </c>
      <c r="B46" s="250" t="s">
        <v>556</v>
      </c>
      <c r="C46" s="251" t="s">
        <v>557</v>
      </c>
      <c r="D46" s="252"/>
      <c r="E46" s="252"/>
    </row>
    <row r="47" spans="1:5" ht="15.95" customHeight="1">
      <c r="A47" s="187">
        <v>21</v>
      </c>
      <c r="B47" s="250" t="s">
        <v>558</v>
      </c>
      <c r="C47" s="251" t="s">
        <v>559</v>
      </c>
      <c r="D47" s="252"/>
      <c r="E47" s="252"/>
    </row>
    <row r="48" spans="1:5" ht="15.95" customHeight="1">
      <c r="A48" s="187">
        <v>22</v>
      </c>
      <c r="B48" s="250" t="s">
        <v>560</v>
      </c>
      <c r="C48" s="251" t="s">
        <v>561</v>
      </c>
      <c r="D48" s="252"/>
      <c r="E48" s="252"/>
    </row>
    <row r="49" spans="1:5" ht="15.95" customHeight="1">
      <c r="A49" s="187">
        <v>23</v>
      </c>
      <c r="B49" s="250" t="s">
        <v>562</v>
      </c>
      <c r="C49" s="251" t="s">
        <v>563</v>
      </c>
      <c r="D49" s="252"/>
      <c r="E49" s="252"/>
    </row>
    <row r="50" spans="1:5" ht="19.899999999999999" customHeight="1">
      <c r="A50" s="187">
        <v>24</v>
      </c>
      <c r="B50" s="247" t="s">
        <v>564</v>
      </c>
      <c r="C50" s="248" t="s">
        <v>565</v>
      </c>
      <c r="D50" s="249">
        <f>SUM(D51:D59)</f>
        <v>0</v>
      </c>
      <c r="E50" s="249">
        <f>SUM(E51:E59)</f>
        <v>0</v>
      </c>
    </row>
    <row r="51" spans="1:5" ht="23.25" customHeight="1">
      <c r="A51" s="187">
        <v>25</v>
      </c>
      <c r="B51" s="250" t="s">
        <v>566</v>
      </c>
      <c r="C51" s="251" t="s">
        <v>567</v>
      </c>
      <c r="D51" s="252"/>
      <c r="E51" s="252"/>
    </row>
    <row r="52" spans="1:5" ht="15.95" customHeight="1">
      <c r="A52" s="187">
        <v>26</v>
      </c>
      <c r="B52" s="250" t="s">
        <v>568</v>
      </c>
      <c r="C52" s="251" t="s">
        <v>569</v>
      </c>
      <c r="D52" s="252"/>
      <c r="E52" s="252"/>
    </row>
    <row r="53" spans="1:5" ht="15.95" customHeight="1">
      <c r="A53" s="187">
        <v>27</v>
      </c>
      <c r="B53" s="250" t="s">
        <v>570</v>
      </c>
      <c r="C53" s="251" t="s">
        <v>571</v>
      </c>
      <c r="D53" s="252"/>
      <c r="E53" s="252"/>
    </row>
    <row r="54" spans="1:5" ht="15.95" customHeight="1">
      <c r="A54" s="187">
        <v>28</v>
      </c>
      <c r="B54" s="250" t="s">
        <v>572</v>
      </c>
      <c r="C54" s="251" t="s">
        <v>573</v>
      </c>
      <c r="D54" s="252"/>
      <c r="E54" s="252"/>
    </row>
    <row r="55" spans="1:5" ht="15.95" customHeight="1">
      <c r="A55" s="187">
        <v>29</v>
      </c>
      <c r="B55" s="250" t="s">
        <v>574</v>
      </c>
      <c r="C55" s="251" t="s">
        <v>575</v>
      </c>
      <c r="D55" s="252"/>
      <c r="E55" s="252"/>
    </row>
    <row r="56" spans="1:5" ht="15.95" customHeight="1">
      <c r="A56" s="187">
        <v>30</v>
      </c>
      <c r="B56" s="250" t="s">
        <v>576</v>
      </c>
      <c r="C56" s="251" t="s">
        <v>577</v>
      </c>
      <c r="D56" s="252"/>
      <c r="E56" s="252"/>
    </row>
    <row r="57" spans="1:5" ht="15.95" customHeight="1">
      <c r="A57" s="187">
        <v>31</v>
      </c>
      <c r="B57" s="250" t="s">
        <v>578</v>
      </c>
      <c r="C57" s="255" t="s">
        <v>579</v>
      </c>
      <c r="D57" s="252"/>
      <c r="E57" s="252"/>
    </row>
    <row r="58" spans="1:5" ht="15.95" customHeight="1">
      <c r="A58" s="187">
        <v>32</v>
      </c>
      <c r="B58" s="250" t="s">
        <v>580</v>
      </c>
      <c r="C58" s="255" t="s">
        <v>581</v>
      </c>
      <c r="D58" s="252"/>
      <c r="E58" s="252"/>
    </row>
    <row r="59" spans="1:5" ht="15.95" customHeight="1">
      <c r="A59" s="187">
        <v>33</v>
      </c>
      <c r="B59" s="250" t="s">
        <v>582</v>
      </c>
      <c r="C59" s="251" t="s">
        <v>583</v>
      </c>
      <c r="D59" s="252"/>
      <c r="E59" s="252"/>
    </row>
    <row r="60" spans="1:5" ht="19.899999999999999" customHeight="1">
      <c r="A60" s="187">
        <v>34</v>
      </c>
      <c r="B60" s="247" t="s">
        <v>584</v>
      </c>
      <c r="C60" s="248" t="s">
        <v>585</v>
      </c>
      <c r="D60" s="249">
        <f>SUM(D61:D66)</f>
        <v>0</v>
      </c>
      <c r="E60" s="249">
        <f>SUM(E61:E66)</f>
        <v>0</v>
      </c>
    </row>
    <row r="61" spans="1:5" ht="15.95" customHeight="1">
      <c r="A61" s="187">
        <v>35</v>
      </c>
      <c r="B61" s="250" t="s">
        <v>586</v>
      </c>
      <c r="C61" s="251" t="s">
        <v>587</v>
      </c>
      <c r="D61" s="252"/>
      <c r="E61" s="252"/>
    </row>
    <row r="62" spans="1:5" ht="15.95" customHeight="1">
      <c r="A62" s="187">
        <v>36</v>
      </c>
      <c r="B62" s="250" t="s">
        <v>588</v>
      </c>
      <c r="C62" s="251" t="s">
        <v>589</v>
      </c>
      <c r="D62" s="252"/>
      <c r="E62" s="252"/>
    </row>
    <row r="63" spans="1:5" ht="15.95" customHeight="1">
      <c r="A63" s="187">
        <v>37</v>
      </c>
      <c r="B63" s="250" t="s">
        <v>590</v>
      </c>
      <c r="C63" s="251" t="s">
        <v>591</v>
      </c>
      <c r="D63" s="252"/>
      <c r="E63" s="252"/>
    </row>
    <row r="64" spans="1:5" ht="15.95" customHeight="1">
      <c r="A64" s="187">
        <v>38</v>
      </c>
      <c r="B64" s="250" t="s">
        <v>592</v>
      </c>
      <c r="C64" s="251" t="s">
        <v>593</v>
      </c>
      <c r="D64" s="252"/>
      <c r="E64" s="252"/>
    </row>
    <row r="65" spans="1:5" ht="15.95" customHeight="1">
      <c r="A65" s="187">
        <v>39</v>
      </c>
      <c r="B65" s="250" t="s">
        <v>594</v>
      </c>
      <c r="C65" s="251" t="s">
        <v>595</v>
      </c>
      <c r="D65" s="252"/>
      <c r="E65" s="252"/>
    </row>
    <row r="66" spans="1:5" ht="15.95" customHeight="1">
      <c r="A66" s="187">
        <v>40</v>
      </c>
      <c r="B66" s="250" t="s">
        <v>596</v>
      </c>
      <c r="C66" s="251" t="s">
        <v>597</v>
      </c>
      <c r="D66" s="252"/>
      <c r="E66" s="252"/>
    </row>
    <row r="67" spans="1:5" ht="19.899999999999999" customHeight="1">
      <c r="A67" s="187">
        <v>41</v>
      </c>
      <c r="B67" s="247" t="s">
        <v>598</v>
      </c>
      <c r="C67" s="248" t="s">
        <v>599</v>
      </c>
      <c r="D67" s="249">
        <f>SUM(D68:D73)</f>
        <v>0</v>
      </c>
      <c r="E67" s="249">
        <f>SUM(E68:E73)</f>
        <v>0</v>
      </c>
    </row>
    <row r="68" spans="1:5" ht="15.95" customHeight="1">
      <c r="A68" s="187">
        <v>42</v>
      </c>
      <c r="B68" s="250" t="s">
        <v>600</v>
      </c>
      <c r="C68" s="251" t="s">
        <v>601</v>
      </c>
      <c r="D68" s="252"/>
      <c r="E68" s="252"/>
    </row>
    <row r="69" spans="1:5" ht="15.95" customHeight="1">
      <c r="A69" s="187">
        <v>43</v>
      </c>
      <c r="B69" s="250" t="s">
        <v>602</v>
      </c>
      <c r="C69" s="251" t="s">
        <v>603</v>
      </c>
      <c r="D69" s="252"/>
      <c r="E69" s="252"/>
    </row>
    <row r="70" spans="1:5" ht="15.95" customHeight="1">
      <c r="A70" s="187">
        <v>44</v>
      </c>
      <c r="B70" s="250" t="s">
        <v>604</v>
      </c>
      <c r="C70" s="251" t="s">
        <v>605</v>
      </c>
      <c r="D70" s="252"/>
      <c r="E70" s="252"/>
    </row>
    <row r="71" spans="1:5" ht="15.95" customHeight="1">
      <c r="A71" s="187">
        <v>45</v>
      </c>
      <c r="B71" s="250" t="s">
        <v>606</v>
      </c>
      <c r="C71" s="251" t="s">
        <v>607</v>
      </c>
      <c r="D71" s="252"/>
      <c r="E71" s="252"/>
    </row>
    <row r="72" spans="1:5" ht="15.95" customHeight="1">
      <c r="A72" s="187">
        <v>46</v>
      </c>
      <c r="B72" s="250" t="s">
        <v>608</v>
      </c>
      <c r="C72" s="251" t="s">
        <v>609</v>
      </c>
      <c r="D72" s="252"/>
      <c r="E72" s="252"/>
    </row>
    <row r="73" spans="1:5" ht="15.95" customHeight="1">
      <c r="A73" s="187">
        <v>47</v>
      </c>
      <c r="B73" s="250" t="s">
        <v>610</v>
      </c>
      <c r="C73" s="251" t="s">
        <v>611</v>
      </c>
      <c r="D73" s="252"/>
      <c r="E73" s="252"/>
    </row>
    <row r="74" spans="1:5" ht="19.899999999999999" customHeight="1">
      <c r="A74" s="187">
        <v>48</v>
      </c>
      <c r="B74" s="247" t="s">
        <v>612</v>
      </c>
      <c r="C74" s="248" t="s">
        <v>613</v>
      </c>
      <c r="D74" s="249">
        <f>SUM(D75:D80)</f>
        <v>0</v>
      </c>
      <c r="E74" s="249">
        <f>SUM(E75:E80)</f>
        <v>0</v>
      </c>
    </row>
    <row r="75" spans="1:5" ht="15.95" customHeight="1">
      <c r="A75" s="187">
        <v>49</v>
      </c>
      <c r="B75" s="250" t="s">
        <v>614</v>
      </c>
      <c r="C75" s="251" t="s">
        <v>615</v>
      </c>
      <c r="D75" s="252"/>
      <c r="E75" s="252"/>
    </row>
    <row r="76" spans="1:5" ht="15.95" customHeight="1">
      <c r="A76" s="187">
        <v>50</v>
      </c>
      <c r="B76" s="250" t="s">
        <v>616</v>
      </c>
      <c r="C76" s="251" t="s">
        <v>617</v>
      </c>
      <c r="D76" s="252"/>
      <c r="E76" s="252"/>
    </row>
    <row r="77" spans="1:5" ht="15.95" customHeight="1">
      <c r="A77" s="187">
        <v>51</v>
      </c>
      <c r="B77" s="250" t="s">
        <v>618</v>
      </c>
      <c r="C77" s="251" t="s">
        <v>619</v>
      </c>
      <c r="D77" s="252"/>
      <c r="E77" s="252"/>
    </row>
    <row r="78" spans="1:5" ht="15.95" customHeight="1">
      <c r="A78" s="187">
        <v>52</v>
      </c>
      <c r="B78" s="250" t="s">
        <v>620</v>
      </c>
      <c r="C78" s="251" t="s">
        <v>621</v>
      </c>
      <c r="D78" s="252"/>
      <c r="E78" s="252"/>
    </row>
    <row r="79" spans="1:5" ht="15.95" customHeight="1">
      <c r="A79" s="187">
        <v>53</v>
      </c>
      <c r="B79" s="250" t="s">
        <v>622</v>
      </c>
      <c r="C79" s="251" t="s">
        <v>623</v>
      </c>
      <c r="D79" s="252"/>
      <c r="E79" s="252"/>
    </row>
    <row r="80" spans="1:5" ht="15.95" customHeight="1">
      <c r="A80" s="187">
        <v>54</v>
      </c>
      <c r="B80" s="250" t="s">
        <v>624</v>
      </c>
      <c r="C80" s="251" t="s">
        <v>625</v>
      </c>
      <c r="D80" s="252"/>
      <c r="E80" s="252"/>
    </row>
    <row r="81" spans="1:5" ht="22.5" customHeight="1">
      <c r="A81" s="187">
        <v>55</v>
      </c>
      <c r="B81" s="247" t="s">
        <v>626</v>
      </c>
      <c r="C81" s="248" t="s">
        <v>627</v>
      </c>
      <c r="D81" s="249">
        <f>SUM(D82:D87)</f>
        <v>0</v>
      </c>
      <c r="E81" s="249">
        <f>SUM(E82:E87)</f>
        <v>0</v>
      </c>
    </row>
    <row r="82" spans="1:5" ht="15.95" customHeight="1">
      <c r="A82" s="187">
        <v>56</v>
      </c>
      <c r="B82" s="250" t="s">
        <v>628</v>
      </c>
      <c r="C82" s="251" t="s">
        <v>629</v>
      </c>
      <c r="D82" s="252"/>
      <c r="E82" s="252"/>
    </row>
    <row r="83" spans="1:5" ht="15.95" customHeight="1">
      <c r="A83" s="187">
        <v>57</v>
      </c>
      <c r="B83" s="250" t="s">
        <v>630</v>
      </c>
      <c r="C83" s="251" t="s">
        <v>631</v>
      </c>
      <c r="D83" s="252"/>
      <c r="E83" s="252"/>
    </row>
    <row r="84" spans="1:5" ht="15.95" customHeight="1">
      <c r="A84" s="187">
        <v>58</v>
      </c>
      <c r="B84" s="250" t="s">
        <v>632</v>
      </c>
      <c r="C84" s="251" t="s">
        <v>633</v>
      </c>
      <c r="D84" s="252"/>
      <c r="E84" s="252"/>
    </row>
    <row r="85" spans="1:5" ht="15.95" customHeight="1">
      <c r="A85" s="187">
        <v>59</v>
      </c>
      <c r="B85" s="250" t="s">
        <v>634</v>
      </c>
      <c r="C85" s="251" t="s">
        <v>635</v>
      </c>
      <c r="D85" s="252"/>
      <c r="E85" s="252"/>
    </row>
    <row r="86" spans="1:5" ht="15.95" customHeight="1">
      <c r="A86" s="187">
        <v>60</v>
      </c>
      <c r="B86" s="250" t="s">
        <v>636</v>
      </c>
      <c r="C86" s="251" t="s">
        <v>637</v>
      </c>
      <c r="D86" s="252"/>
      <c r="E86" s="252"/>
    </row>
    <row r="87" spans="1:5" ht="15.95" customHeight="1">
      <c r="A87" s="187">
        <v>61</v>
      </c>
      <c r="B87" s="250" t="s">
        <v>638</v>
      </c>
      <c r="C87" s="251" t="s">
        <v>639</v>
      </c>
      <c r="D87" s="252"/>
      <c r="E87" s="252"/>
    </row>
    <row r="88" spans="1:5" ht="23.25" customHeight="1">
      <c r="A88" s="187">
        <v>62</v>
      </c>
      <c r="B88" s="247" t="s">
        <v>640</v>
      </c>
      <c r="C88" s="248" t="s">
        <v>641</v>
      </c>
      <c r="D88" s="249">
        <f>SUM(D89:D96)</f>
        <v>6247589</v>
      </c>
      <c r="E88" s="249">
        <f>SUM(E89:E96)</f>
        <v>2449489</v>
      </c>
    </row>
    <row r="89" spans="1:5" ht="15.95" customHeight="1">
      <c r="A89" s="187">
        <v>63</v>
      </c>
      <c r="B89" s="250" t="s">
        <v>642</v>
      </c>
      <c r="C89" s="251" t="s">
        <v>643</v>
      </c>
      <c r="D89" s="252"/>
      <c r="E89" s="252"/>
    </row>
    <row r="90" spans="1:5" ht="15.95" customHeight="1">
      <c r="A90" s="187">
        <v>64</v>
      </c>
      <c r="B90" s="250" t="s">
        <v>644</v>
      </c>
      <c r="C90" s="251" t="s">
        <v>645</v>
      </c>
      <c r="D90" s="252"/>
      <c r="E90" s="252"/>
    </row>
    <row r="91" spans="1:5" ht="24">
      <c r="A91" s="187">
        <v>65</v>
      </c>
      <c r="B91" s="250" t="s">
        <v>646</v>
      </c>
      <c r="C91" s="251" t="s">
        <v>647</v>
      </c>
      <c r="D91" s="256"/>
      <c r="E91" s="256"/>
    </row>
    <row r="92" spans="1:5" ht="15.95" customHeight="1">
      <c r="A92" s="187">
        <v>66</v>
      </c>
      <c r="B92" s="250" t="s">
        <v>648</v>
      </c>
      <c r="C92" s="550" t="s">
        <v>649</v>
      </c>
      <c r="D92" s="252">
        <v>6247589</v>
      </c>
      <c r="E92" s="252">
        <v>2449489</v>
      </c>
    </row>
    <row r="93" spans="1:5" ht="15.95" customHeight="1">
      <c r="A93" s="187">
        <v>67</v>
      </c>
      <c r="B93" s="250" t="s">
        <v>650</v>
      </c>
      <c r="C93" s="251" t="s">
        <v>651</v>
      </c>
      <c r="D93" s="252"/>
      <c r="E93" s="252"/>
    </row>
    <row r="94" spans="1:5" ht="15.95" customHeight="1">
      <c r="A94" s="187">
        <v>68</v>
      </c>
      <c r="B94" s="250" t="s">
        <v>652</v>
      </c>
      <c r="C94" s="251" t="s">
        <v>653</v>
      </c>
      <c r="D94" s="252"/>
      <c r="E94" s="252"/>
    </row>
    <row r="95" spans="1:5" ht="15.95" customHeight="1">
      <c r="A95" s="187">
        <v>69</v>
      </c>
      <c r="B95" s="250" t="s">
        <v>654</v>
      </c>
      <c r="C95" s="251" t="s">
        <v>655</v>
      </c>
      <c r="D95" s="252"/>
      <c r="E95" s="252"/>
    </row>
    <row r="96" spans="1:5" ht="15.95" customHeight="1">
      <c r="A96" s="187">
        <v>70</v>
      </c>
      <c r="B96" s="250" t="s">
        <v>656</v>
      </c>
      <c r="C96" s="251" t="s">
        <v>657</v>
      </c>
      <c r="D96" s="252"/>
      <c r="E96" s="252"/>
    </row>
    <row r="97" spans="1:5" ht="19.899999999999999" customHeight="1">
      <c r="A97" s="187">
        <v>71</v>
      </c>
      <c r="B97" s="247" t="s">
        <v>658</v>
      </c>
      <c r="C97" s="245" t="s">
        <v>659</v>
      </c>
      <c r="D97" s="249">
        <f>SUM(D98:D106)</f>
        <v>0</v>
      </c>
      <c r="E97" s="249">
        <f>SUM(E98:E106)</f>
        <v>0</v>
      </c>
    </row>
    <row r="98" spans="1:5" ht="15.95" customHeight="1">
      <c r="A98" s="187">
        <v>72</v>
      </c>
      <c r="B98" s="250" t="s">
        <v>660</v>
      </c>
      <c r="C98" s="251" t="s">
        <v>661</v>
      </c>
      <c r="D98" s="252"/>
      <c r="E98" s="252"/>
    </row>
    <row r="99" spans="1:5" ht="15.95" customHeight="1">
      <c r="A99" s="187">
        <v>73</v>
      </c>
      <c r="B99" s="250" t="s">
        <v>662</v>
      </c>
      <c r="C99" s="251" t="s">
        <v>663</v>
      </c>
      <c r="D99" s="252"/>
      <c r="E99" s="252"/>
    </row>
    <row r="100" spans="1:5" ht="15.95" customHeight="1">
      <c r="A100" s="187">
        <v>74</v>
      </c>
      <c r="B100" s="250" t="s">
        <v>664</v>
      </c>
      <c r="C100" s="251" t="s">
        <v>665</v>
      </c>
      <c r="D100" s="252"/>
      <c r="E100" s="252"/>
    </row>
    <row r="101" spans="1:5" ht="15.95" customHeight="1">
      <c r="A101" s="187">
        <v>75</v>
      </c>
      <c r="B101" s="250" t="s">
        <v>666</v>
      </c>
      <c r="C101" s="251" t="s">
        <v>667</v>
      </c>
      <c r="D101" s="252"/>
      <c r="E101" s="252"/>
    </row>
    <row r="102" spans="1:5" ht="15.95" customHeight="1">
      <c r="A102" s="187">
        <v>76</v>
      </c>
      <c r="B102" s="250" t="s">
        <v>668</v>
      </c>
      <c r="C102" s="251" t="s">
        <v>669</v>
      </c>
      <c r="D102" s="252"/>
      <c r="E102" s="252"/>
    </row>
    <row r="103" spans="1:5" ht="15.95" customHeight="1">
      <c r="A103" s="187">
        <v>77</v>
      </c>
      <c r="B103" s="250" t="s">
        <v>670</v>
      </c>
      <c r="C103" s="251" t="s">
        <v>671</v>
      </c>
      <c r="D103" s="252"/>
      <c r="E103" s="252"/>
    </row>
    <row r="104" spans="1:5" ht="15.95" customHeight="1">
      <c r="A104" s="187">
        <v>78</v>
      </c>
      <c r="B104" s="250" t="s">
        <v>672</v>
      </c>
      <c r="C104" s="251" t="s">
        <v>673</v>
      </c>
      <c r="D104" s="252"/>
      <c r="E104" s="252"/>
    </row>
    <row r="105" spans="1:5" ht="15.95" customHeight="1">
      <c r="A105" s="187">
        <v>79</v>
      </c>
      <c r="B105" s="250" t="s">
        <v>674</v>
      </c>
      <c r="C105" s="251" t="s">
        <v>675</v>
      </c>
      <c r="D105" s="252"/>
      <c r="E105" s="252"/>
    </row>
    <row r="106" spans="1:5" ht="15.95" customHeight="1">
      <c r="A106" s="187">
        <v>80</v>
      </c>
      <c r="B106" s="250" t="s">
        <v>676</v>
      </c>
      <c r="C106" s="251" t="s">
        <v>677</v>
      </c>
      <c r="D106" s="252"/>
      <c r="E106" s="252"/>
    </row>
    <row r="107" spans="1:5" ht="15" customHeight="1"/>
    <row r="108" spans="1:5" ht="19.899999999999999" customHeight="1"/>
    <row r="109" spans="1:5">
      <c r="A109" s="557" t="s">
        <v>1251</v>
      </c>
      <c r="B109" s="2"/>
      <c r="C109" s="323"/>
      <c r="D109" s="635"/>
    </row>
    <row r="110" spans="1:5">
      <c r="A110" s="323"/>
      <c r="B110" s="323"/>
      <c r="C110" s="323"/>
      <c r="D110" s="635"/>
    </row>
    <row r="111" spans="1:5">
      <c r="A111" s="323"/>
      <c r="B111" s="323"/>
      <c r="C111" s="323"/>
      <c r="D111" s="635"/>
    </row>
    <row r="112" spans="1:5">
      <c r="A112" s="323"/>
      <c r="C112" s="3" t="s">
        <v>1220</v>
      </c>
      <c r="D112" s="639" t="s">
        <v>1222</v>
      </c>
      <c r="E112" s="276" t="s">
        <v>1253</v>
      </c>
    </row>
    <row r="113" spans="1:5">
      <c r="A113" s="557"/>
      <c r="C113" s="3" t="s">
        <v>1221</v>
      </c>
      <c r="E113" s="4" t="s">
        <v>1223</v>
      </c>
    </row>
    <row r="114" spans="1:5">
      <c r="A114" s="1"/>
      <c r="C114" s="3" t="s">
        <v>1224</v>
      </c>
      <c r="D114" s="639"/>
    </row>
  </sheetData>
  <mergeCells count="2">
    <mergeCell ref="B21:E21"/>
    <mergeCell ref="B22:E22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MK54"/>
  <sheetViews>
    <sheetView view="pageBreakPreview" zoomScaleNormal="100" workbookViewId="0">
      <selection activeCell="G51" sqref="G51"/>
    </sheetView>
  </sheetViews>
  <sheetFormatPr defaultRowHeight="12.75"/>
  <cols>
    <col min="1" max="1" width="4.42578125" style="257" customWidth="1"/>
    <col min="2" max="2" width="12.28515625" style="258" customWidth="1"/>
    <col min="3" max="3" width="10.42578125" style="258" customWidth="1"/>
    <col min="4" max="4" width="20" style="257" customWidth="1"/>
    <col min="5" max="5" width="4" style="257" hidden="1" customWidth="1"/>
    <col min="6" max="6" width="42.5703125" style="258" customWidth="1"/>
    <col min="7" max="7" width="12.7109375" style="257" customWidth="1"/>
    <col min="8" max="8" width="12.85546875" style="257" customWidth="1"/>
    <col min="9" max="9" width="11.28515625" style="257" customWidth="1"/>
    <col min="10" max="10" width="13.85546875" style="257" customWidth="1"/>
    <col min="11" max="1025" width="9.140625" style="257" customWidth="1"/>
  </cols>
  <sheetData>
    <row r="1" spans="1:16" s="8" customFormat="1" ht="15" customHeight="1">
      <c r="A1" s="6" t="s">
        <v>0</v>
      </c>
      <c r="B1" s="7"/>
      <c r="C1" s="7"/>
      <c r="D1" s="228"/>
      <c r="E1" s="228"/>
      <c r="F1" s="228"/>
      <c r="G1" s="228"/>
      <c r="H1" s="89"/>
      <c r="I1" s="228"/>
      <c r="J1" s="89"/>
    </row>
    <row r="2" spans="1:16">
      <c r="A2" s="6" t="s">
        <v>1</v>
      </c>
      <c r="B2" s="7"/>
      <c r="C2" s="7"/>
      <c r="D2" s="228"/>
      <c r="E2" s="228"/>
      <c r="F2" s="228"/>
      <c r="G2" s="13" t="s">
        <v>307</v>
      </c>
      <c r="H2" s="13"/>
      <c r="I2" s="119"/>
      <c r="J2" s="120"/>
      <c r="K2" s="121"/>
    </row>
    <row r="3" spans="1:16">
      <c r="B3" s="230"/>
      <c r="C3" s="230"/>
      <c r="D3" s="228"/>
      <c r="E3" s="228"/>
      <c r="F3" s="228"/>
      <c r="G3" s="13" t="s">
        <v>346</v>
      </c>
      <c r="H3" s="179">
        <v>80301</v>
      </c>
      <c r="I3" s="119"/>
      <c r="J3" s="120"/>
      <c r="K3" s="121"/>
    </row>
    <row r="4" spans="1:16" s="260" customFormat="1" ht="15" customHeight="1">
      <c r="A4" s="6" t="s">
        <v>678</v>
      </c>
      <c r="B4" s="11"/>
      <c r="C4" s="11"/>
      <c r="D4" s="11"/>
      <c r="E4" s="11"/>
      <c r="F4" s="11"/>
      <c r="G4" s="13"/>
      <c r="H4" s="17"/>
      <c r="I4" s="119"/>
      <c r="J4" s="120"/>
      <c r="K4" s="121"/>
      <c r="L4" s="259"/>
    </row>
    <row r="5" spans="1:16" s="4" customFormat="1" ht="15" customHeight="1">
      <c r="A5" s="3"/>
      <c r="B5" s="9"/>
      <c r="C5" s="9"/>
      <c r="D5" s="11"/>
      <c r="E5" s="11"/>
      <c r="F5" s="261" t="s">
        <v>679</v>
      </c>
      <c r="G5" s="13" t="s">
        <v>1233</v>
      </c>
      <c r="H5" s="14"/>
      <c r="I5" s="262"/>
      <c r="J5" s="120"/>
      <c r="K5" s="121"/>
      <c r="L5" s="5"/>
    </row>
    <row r="6" spans="1:16">
      <c r="A6" s="16" t="s">
        <v>1208</v>
      </c>
      <c r="B6" s="9"/>
      <c r="C6" s="9"/>
      <c r="D6" s="11"/>
      <c r="E6" s="11"/>
      <c r="F6" s="11"/>
      <c r="G6" s="14"/>
      <c r="H6" s="17"/>
      <c r="I6" s="25"/>
      <c r="J6" s="25"/>
      <c r="K6" s="121"/>
      <c r="L6" s="5"/>
    </row>
    <row r="7" spans="1:16" ht="11.25" customHeight="1">
      <c r="A7" s="16"/>
      <c r="B7" s="9"/>
      <c r="C7" s="9"/>
      <c r="D7" s="11"/>
      <c r="E7" s="11"/>
      <c r="F7" s="11"/>
      <c r="G7" s="13" t="s">
        <v>310</v>
      </c>
      <c r="H7" s="14"/>
      <c r="I7" s="124"/>
      <c r="J7" s="25"/>
      <c r="K7" s="121"/>
      <c r="L7" s="5"/>
    </row>
    <row r="8" spans="1:16">
      <c r="A8" s="16"/>
      <c r="B8" s="9"/>
      <c r="C8" s="9"/>
      <c r="D8" s="11"/>
      <c r="E8" s="11"/>
      <c r="F8" s="11"/>
      <c r="G8" s="21"/>
      <c r="H8" s="17"/>
      <c r="I8" s="124"/>
      <c r="J8" s="25"/>
      <c r="K8" s="121"/>
    </row>
    <row r="9" spans="1:16" s="267" customFormat="1" ht="13.5" customHeight="1">
      <c r="A9" s="263" t="s">
        <v>1239</v>
      </c>
      <c r="B9" s="264"/>
      <c r="C9" s="264"/>
      <c r="D9" s="265" t="s">
        <v>1227</v>
      </c>
      <c r="E9" s="265"/>
      <c r="F9" s="266"/>
      <c r="G9" s="13"/>
      <c r="H9" s="14"/>
      <c r="I9" s="25"/>
      <c r="J9" s="25"/>
      <c r="K9" s="25"/>
      <c r="L9" s="266"/>
      <c r="M9" s="266"/>
      <c r="N9" s="266"/>
      <c r="O9" s="266"/>
      <c r="P9" s="266"/>
    </row>
    <row r="10" spans="1:16" s="4" customFormat="1" ht="13.5" customHeight="1">
      <c r="A10" s="16"/>
      <c r="B10" s="23"/>
      <c r="C10" s="23"/>
      <c r="D10" s="16"/>
      <c r="E10" s="20"/>
      <c r="F10" s="20"/>
      <c r="G10" s="13" t="s">
        <v>311</v>
      </c>
      <c r="H10" s="14"/>
      <c r="I10" s="24"/>
      <c r="J10" s="25"/>
      <c r="K10" s="121"/>
      <c r="L10" s="5"/>
      <c r="M10" s="5"/>
      <c r="N10" s="5"/>
      <c r="O10" s="5"/>
      <c r="P10" s="5"/>
    </row>
    <row r="11" spans="1:16" s="272" customFormat="1" ht="12.75" customHeight="1">
      <c r="A11" s="16" t="s">
        <v>680</v>
      </c>
      <c r="B11" s="268"/>
      <c r="C11" s="268" t="s">
        <v>1186</v>
      </c>
      <c r="D11" s="269"/>
      <c r="E11" s="270"/>
      <c r="F11" s="270"/>
      <c r="G11" s="13"/>
      <c r="H11" s="14"/>
      <c r="I11" s="24"/>
      <c r="J11" s="25"/>
      <c r="K11" s="121"/>
      <c r="L11" s="271"/>
      <c r="M11" s="271"/>
      <c r="N11" s="271"/>
      <c r="O11" s="271"/>
      <c r="P11" s="271"/>
    </row>
    <row r="12" spans="1:16" s="4" customFormat="1">
      <c r="A12" s="16"/>
      <c r="B12" s="23"/>
      <c r="C12" s="23"/>
      <c r="D12" s="20"/>
      <c r="E12" s="20"/>
      <c r="F12" s="20"/>
      <c r="G12" s="13" t="s">
        <v>1229</v>
      </c>
      <c r="H12" s="21"/>
      <c r="I12" s="25"/>
      <c r="J12" s="25"/>
      <c r="K12" s="121"/>
    </row>
    <row r="13" spans="1:16">
      <c r="A13" s="16"/>
      <c r="B13" s="23"/>
      <c r="C13" s="23"/>
      <c r="D13" s="20"/>
      <c r="E13" s="20"/>
      <c r="F13" s="20"/>
      <c r="G13" s="13"/>
      <c r="H13" s="13"/>
      <c r="I13" s="25"/>
      <c r="J13" s="25"/>
      <c r="K13" s="121"/>
    </row>
    <row r="14" spans="1:16" s="267" customFormat="1" ht="12" customHeight="1">
      <c r="A14" s="263" t="s">
        <v>1228</v>
      </c>
      <c r="B14" s="264"/>
      <c r="C14" s="264"/>
      <c r="D14" s="265"/>
      <c r="E14" s="265"/>
      <c r="G14" s="13" t="s">
        <v>349</v>
      </c>
      <c r="H14" s="17"/>
      <c r="I14" s="25"/>
      <c r="J14" s="25"/>
      <c r="K14" s="121"/>
    </row>
    <row r="15" spans="1:16">
      <c r="A15" s="263"/>
      <c r="B15" s="264"/>
      <c r="C15" s="264"/>
      <c r="D15" s="265"/>
      <c r="E15" s="265"/>
      <c r="F15" s="263"/>
      <c r="G15" s="265"/>
      <c r="H15" s="263"/>
      <c r="J15" s="273"/>
    </row>
    <row r="16" spans="1:16">
      <c r="A16" s="274"/>
      <c r="B16" s="274"/>
      <c r="C16" s="274"/>
      <c r="D16" s="275"/>
      <c r="E16" s="275"/>
      <c r="F16" s="275"/>
      <c r="G16" s="276"/>
      <c r="H16" s="275"/>
      <c r="I16" s="276"/>
      <c r="J16" s="273"/>
    </row>
    <row r="17" spans="1:11">
      <c r="A17" s="274"/>
      <c r="B17" s="274"/>
      <c r="C17" s="274"/>
      <c r="D17" s="275"/>
      <c r="E17" s="275"/>
      <c r="F17" s="275"/>
      <c r="G17" s="276"/>
      <c r="H17" s="275"/>
      <c r="I17" s="276"/>
      <c r="J17" s="275"/>
    </row>
    <row r="18" spans="1:11" ht="15.75" customHeight="1">
      <c r="A18" s="720" t="s">
        <v>681</v>
      </c>
      <c r="B18" s="720"/>
      <c r="C18" s="720"/>
      <c r="D18" s="720"/>
      <c r="E18" s="720"/>
      <c r="F18" s="720"/>
      <c r="G18" s="720"/>
      <c r="H18" s="720"/>
      <c r="I18" s="720"/>
      <c r="J18" s="720"/>
      <c r="K18" s="267"/>
    </row>
    <row r="19" spans="1:11" s="277" customFormat="1" ht="15" customHeight="1">
      <c r="A19" s="720" t="s">
        <v>1247</v>
      </c>
      <c r="B19" s="720"/>
      <c r="C19" s="720"/>
      <c r="D19" s="720"/>
      <c r="E19" s="720"/>
      <c r="F19" s="720"/>
      <c r="G19" s="720"/>
      <c r="H19" s="720"/>
      <c r="I19" s="720"/>
      <c r="J19" s="720"/>
    </row>
    <row r="20" spans="1:11" ht="15" customHeight="1">
      <c r="A20" s="278"/>
      <c r="B20" s="279"/>
      <c r="C20" s="279"/>
      <c r="D20" s="279"/>
      <c r="E20" s="279"/>
      <c r="F20" s="279"/>
      <c r="G20" s="279"/>
      <c r="H20" s="29"/>
      <c r="I20" s="279"/>
    </row>
    <row r="21" spans="1:11" ht="15" customHeight="1">
      <c r="A21" s="278"/>
      <c r="B21" s="279"/>
      <c r="C21" s="279"/>
      <c r="D21" s="279"/>
      <c r="E21" s="279"/>
      <c r="F21" s="279"/>
      <c r="G21" s="279"/>
      <c r="H21" s="273"/>
      <c r="I21" s="279"/>
    </row>
    <row r="22" spans="1:11" ht="13.5" customHeight="1">
      <c r="A22" s="280"/>
      <c r="B22" s="280"/>
      <c r="C22" s="280"/>
      <c r="D22" s="275"/>
      <c r="E22" s="275"/>
      <c r="F22" s="275"/>
      <c r="G22" s="276"/>
      <c r="H22" s="273"/>
      <c r="I22" s="276"/>
    </row>
    <row r="23" spans="1:11" ht="1.1499999999999999" customHeight="1">
      <c r="A23" s="280"/>
      <c r="B23" s="281"/>
      <c r="C23" s="281"/>
      <c r="D23" s="282"/>
      <c r="E23" s="282"/>
      <c r="F23" s="165"/>
      <c r="G23" s="283"/>
      <c r="H23" s="283"/>
      <c r="I23" s="283"/>
      <c r="J23" s="283"/>
    </row>
    <row r="24" spans="1:11" s="287" customFormat="1" ht="90" customHeight="1">
      <c r="A24" s="284" t="s">
        <v>682</v>
      </c>
      <c r="B24" s="285" t="s">
        <v>683</v>
      </c>
      <c r="C24" s="286" t="s">
        <v>684</v>
      </c>
      <c r="D24" s="721" t="s">
        <v>685</v>
      </c>
      <c r="E24" s="721"/>
      <c r="F24" s="286" t="s">
        <v>686</v>
      </c>
      <c r="G24" s="286" t="s">
        <v>687</v>
      </c>
      <c r="H24" s="286" t="s">
        <v>688</v>
      </c>
      <c r="I24" s="286" t="s">
        <v>689</v>
      </c>
      <c r="J24" s="285" t="s">
        <v>690</v>
      </c>
    </row>
    <row r="25" spans="1:11" s="258" customFormat="1">
      <c r="A25" s="288"/>
      <c r="B25" s="182">
        <v>1</v>
      </c>
      <c r="C25" s="289"/>
      <c r="D25" s="722">
        <v>2</v>
      </c>
      <c r="E25" s="722"/>
      <c r="F25" s="289">
        <v>3</v>
      </c>
      <c r="G25" s="290">
        <v>4</v>
      </c>
      <c r="H25" s="291">
        <v>5</v>
      </c>
      <c r="I25" s="290">
        <v>6</v>
      </c>
      <c r="J25" s="126">
        <v>7</v>
      </c>
    </row>
    <row r="26" spans="1:11" ht="15" customHeight="1">
      <c r="A26" s="292">
        <v>1</v>
      </c>
      <c r="B26" s="293"/>
      <c r="C26" s="294"/>
      <c r="D26" s="295"/>
      <c r="E26" s="296"/>
      <c r="F26" s="297"/>
      <c r="G26" s="298"/>
      <c r="H26" s="298"/>
      <c r="I26" s="299"/>
      <c r="J26" s="298"/>
    </row>
    <row r="27" spans="1:11" ht="15" customHeight="1">
      <c r="A27" s="292">
        <v>2</v>
      </c>
      <c r="B27" s="293"/>
      <c r="C27" s="294"/>
      <c r="D27" s="295"/>
      <c r="E27" s="296"/>
      <c r="F27" s="300"/>
      <c r="G27" s="298"/>
      <c r="H27" s="298"/>
      <c r="I27" s="301"/>
      <c r="J27" s="298"/>
    </row>
    <row r="28" spans="1:11" ht="15" customHeight="1">
      <c r="A28" s="292">
        <v>3</v>
      </c>
      <c r="B28" s="293"/>
      <c r="C28" s="294"/>
      <c r="D28" s="295"/>
      <c r="E28" s="296"/>
      <c r="F28" s="297"/>
      <c r="G28" s="298"/>
      <c r="H28" s="298"/>
      <c r="I28" s="301"/>
      <c r="J28" s="298"/>
    </row>
    <row r="29" spans="1:11" ht="15" customHeight="1">
      <c r="A29" s="292">
        <v>4</v>
      </c>
      <c r="B29" s="293"/>
      <c r="C29" s="294"/>
      <c r="D29" s="295"/>
      <c r="E29" s="296"/>
      <c r="F29" s="297"/>
      <c r="G29" s="298"/>
      <c r="H29" s="298"/>
      <c r="I29" s="299"/>
      <c r="J29" s="298"/>
    </row>
    <row r="30" spans="1:11" ht="15" customHeight="1">
      <c r="A30" s="292">
        <v>5</v>
      </c>
      <c r="B30" s="293"/>
      <c r="C30" s="294"/>
      <c r="D30" s="295"/>
      <c r="E30" s="296"/>
      <c r="F30" s="297"/>
      <c r="G30" s="298"/>
      <c r="H30" s="298"/>
      <c r="I30" s="299"/>
      <c r="J30" s="298"/>
    </row>
    <row r="31" spans="1:11" ht="15" customHeight="1">
      <c r="A31" s="292">
        <v>6</v>
      </c>
      <c r="B31" s="293"/>
      <c r="C31" s="294"/>
      <c r="D31" s="295"/>
      <c r="E31" s="296"/>
      <c r="F31" s="297"/>
      <c r="G31" s="298"/>
      <c r="H31" s="298"/>
      <c r="I31" s="299"/>
      <c r="J31" s="298"/>
    </row>
    <row r="32" spans="1:11" ht="15" customHeight="1">
      <c r="A32" s="292">
        <v>7</v>
      </c>
      <c r="B32" s="293"/>
      <c r="C32" s="294"/>
      <c r="D32" s="302"/>
      <c r="E32" s="296"/>
      <c r="F32" s="297"/>
      <c r="G32" s="298"/>
      <c r="H32" s="298"/>
      <c r="I32" s="299"/>
      <c r="J32" s="298"/>
    </row>
    <row r="33" spans="1:10" ht="15" customHeight="1">
      <c r="A33" s="292">
        <v>8</v>
      </c>
      <c r="B33" s="293"/>
      <c r="C33" s="294"/>
      <c r="D33" s="295"/>
      <c r="E33" s="296"/>
      <c r="F33" s="297"/>
      <c r="G33" s="298"/>
      <c r="H33" s="298"/>
      <c r="I33" s="299"/>
      <c r="J33" s="298"/>
    </row>
    <row r="34" spans="1:10" ht="15" customHeight="1">
      <c r="A34" s="292">
        <v>9</v>
      </c>
      <c r="B34" s="293"/>
      <c r="C34" s="294"/>
      <c r="D34" s="302"/>
      <c r="E34" s="296"/>
      <c r="F34" s="297"/>
      <c r="G34" s="298"/>
      <c r="H34" s="298"/>
      <c r="I34" s="299"/>
      <c r="J34" s="298"/>
    </row>
    <row r="35" spans="1:10" ht="15" customHeight="1">
      <c r="A35" s="292">
        <v>10</v>
      </c>
      <c r="B35" s="293"/>
      <c r="C35" s="294"/>
      <c r="D35" s="302"/>
      <c r="E35" s="296"/>
      <c r="F35" s="302"/>
      <c r="G35" s="298"/>
      <c r="H35" s="298"/>
      <c r="I35" s="299"/>
      <c r="J35" s="298"/>
    </row>
    <row r="36" spans="1:10" ht="15" customHeight="1">
      <c r="A36" s="292">
        <v>11</v>
      </c>
      <c r="B36" s="293"/>
      <c r="C36" s="294"/>
      <c r="D36" s="302"/>
      <c r="E36" s="296"/>
      <c r="F36" s="297"/>
      <c r="G36" s="298"/>
      <c r="H36" s="298"/>
      <c r="I36" s="299"/>
      <c r="J36" s="298"/>
    </row>
    <row r="37" spans="1:10" ht="15" customHeight="1">
      <c r="A37" s="292">
        <v>12</v>
      </c>
      <c r="B37" s="293"/>
      <c r="C37" s="294"/>
      <c r="D37" s="302"/>
      <c r="E37" s="296"/>
      <c r="F37" s="297"/>
      <c r="G37" s="298"/>
      <c r="H37" s="298"/>
      <c r="I37" s="299"/>
      <c r="J37" s="298"/>
    </row>
    <row r="38" spans="1:10" ht="15" customHeight="1">
      <c r="A38" s="292">
        <v>13</v>
      </c>
      <c r="B38" s="293"/>
      <c r="C38" s="294"/>
      <c r="D38" s="302"/>
      <c r="E38" s="296"/>
      <c r="F38" s="297"/>
      <c r="G38" s="298"/>
      <c r="H38" s="298"/>
      <c r="I38" s="299"/>
      <c r="J38" s="298"/>
    </row>
    <row r="39" spans="1:10" ht="15" customHeight="1">
      <c r="A39" s="292">
        <v>14</v>
      </c>
      <c r="B39" s="293"/>
      <c r="C39" s="294"/>
      <c r="D39" s="302"/>
      <c r="E39" s="296"/>
      <c r="F39" s="297"/>
      <c r="G39" s="298"/>
      <c r="H39" s="298"/>
      <c r="I39" s="299"/>
      <c r="J39" s="298"/>
    </row>
    <row r="40" spans="1:10" ht="15" customHeight="1">
      <c r="A40" s="292">
        <v>15</v>
      </c>
      <c r="B40" s="293"/>
      <c r="C40" s="294"/>
      <c r="D40" s="302"/>
      <c r="E40" s="296"/>
      <c r="F40" s="297"/>
      <c r="G40" s="298"/>
      <c r="H40" s="298"/>
      <c r="I40" s="299"/>
      <c r="J40" s="298"/>
    </row>
    <row r="41" spans="1:10" ht="15" customHeight="1">
      <c r="A41" s="292">
        <v>16</v>
      </c>
      <c r="B41" s="293"/>
      <c r="C41" s="294"/>
      <c r="D41" s="302"/>
      <c r="E41" s="296"/>
      <c r="F41" s="297"/>
      <c r="G41" s="298"/>
      <c r="H41" s="298"/>
      <c r="I41" s="299"/>
      <c r="J41" s="298"/>
    </row>
    <row r="42" spans="1:10" ht="15" customHeight="1">
      <c r="A42" s="292"/>
      <c r="B42" s="303"/>
      <c r="C42" s="294"/>
      <c r="D42" s="304"/>
      <c r="E42" s="305"/>
      <c r="F42" s="297"/>
      <c r="G42" s="306"/>
      <c r="H42" s="306"/>
      <c r="I42" s="306"/>
      <c r="J42" s="307"/>
    </row>
    <row r="43" spans="1:10">
      <c r="D43" s="308"/>
      <c r="E43" s="309"/>
      <c r="F43" s="289" t="s">
        <v>691</v>
      </c>
      <c r="G43" s="310">
        <f>SUM(G26:G41)</f>
        <v>0</v>
      </c>
      <c r="H43" s="310">
        <f>SUM(H26:H41)</f>
        <v>0</v>
      </c>
      <c r="I43" s="310">
        <f>SUM(I26:I41)</f>
        <v>0</v>
      </c>
      <c r="J43" s="310">
        <f>SUM(J26:J41)</f>
        <v>0</v>
      </c>
    </row>
    <row r="44" spans="1:10">
      <c r="D44" s="308"/>
      <c r="E44" s="311"/>
      <c r="F44" s="289" t="s">
        <v>692</v>
      </c>
      <c r="G44" s="310"/>
      <c r="H44" s="310"/>
      <c r="I44" s="312"/>
      <c r="J44" s="307"/>
    </row>
    <row r="45" spans="1:10" ht="35.25" customHeight="1">
      <c r="D45" s="308"/>
      <c r="E45" s="313"/>
      <c r="F45" s="289" t="s">
        <v>693</v>
      </c>
      <c r="G45" s="314"/>
      <c r="H45" s="314"/>
      <c r="I45" s="314"/>
      <c r="J45" s="315"/>
    </row>
    <row r="48" spans="1:10">
      <c r="B48" s="557" t="s">
        <v>1252</v>
      </c>
      <c r="C48" s="2"/>
      <c r="D48" s="323"/>
      <c r="E48" s="323"/>
      <c r="F48" s="226"/>
    </row>
    <row r="49" spans="2:7">
      <c r="B49" s="323"/>
      <c r="C49" s="323"/>
      <c r="D49" s="323"/>
      <c r="E49" s="323"/>
      <c r="F49" s="226"/>
    </row>
    <row r="50" spans="2:7">
      <c r="B50" s="323"/>
      <c r="C50" s="323"/>
      <c r="D50" s="323"/>
      <c r="E50" s="323"/>
      <c r="F50" s="226"/>
    </row>
    <row r="51" spans="2:7">
      <c r="B51" s="323"/>
      <c r="C51" s="224"/>
      <c r="D51" s="3" t="s">
        <v>1220</v>
      </c>
      <c r="E51" s="4" t="s">
        <v>1222</v>
      </c>
      <c r="F51" s="559" t="s">
        <v>1226</v>
      </c>
      <c r="G51" s="276" t="s">
        <v>1253</v>
      </c>
    </row>
    <row r="52" spans="2:7">
      <c r="B52" s="557"/>
      <c r="C52" s="224"/>
      <c r="D52" s="3" t="s">
        <v>1221</v>
      </c>
      <c r="E52" s="226"/>
      <c r="G52" s="4" t="s">
        <v>1223</v>
      </c>
    </row>
    <row r="53" spans="2:7">
      <c r="B53" s="1"/>
      <c r="C53" s="224"/>
      <c r="D53" s="3" t="s">
        <v>1224</v>
      </c>
      <c r="E53" s="4"/>
      <c r="F53" s="226"/>
    </row>
    <row r="54" spans="2:7">
      <c r="B54" s="224"/>
      <c r="C54" s="224"/>
      <c r="D54" s="225"/>
      <c r="E54" s="226"/>
      <c r="F54" s="226"/>
    </row>
  </sheetData>
  <mergeCells count="4">
    <mergeCell ref="A18:J18"/>
    <mergeCell ref="A19:J19"/>
    <mergeCell ref="D24:E24"/>
    <mergeCell ref="D25:E25"/>
  </mergeCells>
  <pageMargins left="0.7" right="0.7" top="0.75" bottom="0.75" header="0.51180555555555496" footer="0.51180555555555496"/>
  <pageSetup paperSize="9" scale="95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MK61"/>
  <sheetViews>
    <sheetView view="pageBreakPreview" topLeftCell="A10" zoomScaleNormal="100" workbookViewId="0">
      <selection activeCell="H34" sqref="H34"/>
    </sheetView>
  </sheetViews>
  <sheetFormatPr defaultRowHeight="12.75"/>
  <cols>
    <col min="1" max="1" width="4.28515625" style="21" customWidth="1"/>
    <col min="2" max="2" width="9" style="21" hidden="1" customWidth="1"/>
    <col min="3" max="3" width="44.140625" style="316" customWidth="1"/>
    <col min="4" max="4" width="20.7109375" style="21" customWidth="1"/>
    <col min="5" max="5" width="15.5703125" style="21" customWidth="1"/>
    <col min="6" max="6" width="18.5703125" style="21" customWidth="1"/>
    <col min="7" max="7" width="12.7109375" style="21" customWidth="1"/>
    <col min="8" max="8" width="12.140625" style="21" customWidth="1"/>
    <col min="9" max="9" width="10.42578125" style="21" customWidth="1"/>
    <col min="10" max="1025" width="9.140625" style="21" customWidth="1"/>
  </cols>
  <sheetData>
    <row r="1" spans="1:7">
      <c r="A1" s="6" t="s">
        <v>0</v>
      </c>
      <c r="B1" s="6"/>
      <c r="C1" s="317"/>
      <c r="D1" s="3"/>
      <c r="E1" s="4"/>
    </row>
    <row r="2" spans="1:7">
      <c r="A2" s="6" t="s">
        <v>1</v>
      </c>
      <c r="B2" s="6"/>
      <c r="C2" s="317"/>
      <c r="D2" s="3"/>
      <c r="E2" s="119"/>
      <c r="F2" s="121"/>
    </row>
    <row r="3" spans="1:7">
      <c r="A3" s="6"/>
      <c r="B3" s="6"/>
      <c r="C3" s="317"/>
      <c r="D3" s="3"/>
      <c r="E3" s="119"/>
      <c r="F3" s="121"/>
    </row>
    <row r="4" spans="1:7">
      <c r="A4" s="6" t="s">
        <v>694</v>
      </c>
      <c r="B4" s="6"/>
      <c r="C4" s="317"/>
      <c r="D4" s="3"/>
      <c r="F4" s="318" t="s">
        <v>307</v>
      </c>
    </row>
    <row r="5" spans="1:7">
      <c r="A5" s="3"/>
      <c r="B5" s="3"/>
      <c r="C5" s="319"/>
      <c r="D5" s="11"/>
      <c r="F5" s="318" t="s">
        <v>346</v>
      </c>
      <c r="G5" s="320"/>
    </row>
    <row r="6" spans="1:7">
      <c r="A6" s="16" t="s">
        <v>1208</v>
      </c>
      <c r="B6" s="16"/>
      <c r="C6" s="319"/>
      <c r="D6" s="11"/>
      <c r="F6" s="318"/>
    </row>
    <row r="7" spans="1:7">
      <c r="A7" s="16"/>
      <c r="B7" s="16"/>
      <c r="C7" s="319"/>
      <c r="D7" s="11"/>
      <c r="F7" s="318" t="s">
        <v>1234</v>
      </c>
    </row>
    <row r="8" spans="1:7">
      <c r="A8" s="16"/>
      <c r="B8" s="16"/>
      <c r="C8" s="319"/>
      <c r="D8" s="11"/>
      <c r="F8" s="321"/>
    </row>
    <row r="9" spans="1:7">
      <c r="A9" s="16" t="s">
        <v>1240</v>
      </c>
      <c r="B9" s="16"/>
      <c r="C9" s="322"/>
      <c r="D9" s="20"/>
      <c r="F9" s="318" t="s">
        <v>310</v>
      </c>
    </row>
    <row r="10" spans="1:7">
      <c r="A10" s="16"/>
      <c r="B10" s="16"/>
      <c r="C10" s="322"/>
      <c r="D10" s="16"/>
      <c r="F10" s="161"/>
    </row>
    <row r="11" spans="1:7">
      <c r="A11" s="16"/>
      <c r="B11" s="16"/>
      <c r="C11" s="322"/>
      <c r="D11" s="16"/>
      <c r="F11" s="318"/>
    </row>
    <row r="12" spans="1:7">
      <c r="A12" s="16" t="s">
        <v>1241</v>
      </c>
      <c r="B12" s="16"/>
      <c r="C12" s="322"/>
      <c r="D12" s="20"/>
      <c r="F12" s="318" t="s">
        <v>311</v>
      </c>
    </row>
    <row r="13" spans="1:7">
      <c r="A13" s="16"/>
      <c r="B13" s="16"/>
      <c r="C13" s="322"/>
      <c r="D13" s="20"/>
      <c r="F13" s="318"/>
    </row>
    <row r="14" spans="1:7">
      <c r="A14" s="16" t="s">
        <v>1217</v>
      </c>
      <c r="B14" s="16"/>
      <c r="C14" s="322"/>
      <c r="D14" s="20"/>
      <c r="F14" s="318" t="s">
        <v>312</v>
      </c>
    </row>
    <row r="15" spans="1:7">
      <c r="A15" s="16"/>
      <c r="B15" s="16"/>
      <c r="C15" s="322"/>
      <c r="D15" s="20"/>
      <c r="F15" s="318"/>
    </row>
    <row r="16" spans="1:7" s="323" customFormat="1" ht="14.25">
      <c r="C16" s="324"/>
      <c r="F16" s="318" t="s">
        <v>11</v>
      </c>
    </row>
    <row r="17" spans="1:9">
      <c r="E17" s="161"/>
      <c r="F17" s="161"/>
    </row>
    <row r="19" spans="1:9" s="325" customFormat="1" ht="15">
      <c r="C19" s="723" t="s">
        <v>695</v>
      </c>
      <c r="D19" s="723"/>
      <c r="E19" s="723"/>
      <c r="F19" s="723"/>
      <c r="G19" s="723"/>
      <c r="H19" s="723"/>
    </row>
    <row r="20" spans="1:9" s="325" customFormat="1" ht="15">
      <c r="C20" s="723" t="s">
        <v>1248</v>
      </c>
      <c r="D20" s="723"/>
      <c r="E20" s="723"/>
      <c r="F20" s="723"/>
      <c r="G20" s="723"/>
      <c r="H20" s="723"/>
    </row>
    <row r="21" spans="1:9" s="328" customFormat="1" ht="12.75" customHeight="1">
      <c r="A21" s="326"/>
      <c r="B21" s="326"/>
      <c r="C21" s="327"/>
      <c r="D21" s="326"/>
      <c r="E21" s="326"/>
    </row>
    <row r="22" spans="1:9" ht="63.75" customHeight="1">
      <c r="A22" s="128" t="s">
        <v>682</v>
      </c>
      <c r="B22" s="128"/>
      <c r="C22" s="329" t="s">
        <v>16</v>
      </c>
      <c r="D22" s="242" t="s">
        <v>696</v>
      </c>
      <c r="E22" s="242" t="s">
        <v>697</v>
      </c>
      <c r="F22" s="242" t="s">
        <v>698</v>
      </c>
      <c r="G22" s="242" t="s">
        <v>699</v>
      </c>
      <c r="H22" s="242" t="s">
        <v>700</v>
      </c>
      <c r="I22" s="242" t="s">
        <v>701</v>
      </c>
    </row>
    <row r="23" spans="1:9" ht="24.75" customHeight="1">
      <c r="A23" s="145"/>
      <c r="B23" s="145"/>
      <c r="C23" s="330"/>
      <c r="D23" s="329">
        <v>1</v>
      </c>
      <c r="E23" s="329" t="s">
        <v>702</v>
      </c>
      <c r="F23" s="128" t="s">
        <v>703</v>
      </c>
      <c r="G23" s="126">
        <v>4</v>
      </c>
      <c r="H23" s="329">
        <v>5</v>
      </c>
      <c r="I23" s="329">
        <v>6</v>
      </c>
    </row>
    <row r="24" spans="1:9" ht="14.25">
      <c r="A24" s="145">
        <v>1</v>
      </c>
      <c r="B24" s="145"/>
      <c r="C24" s="331" t="s">
        <v>704</v>
      </c>
      <c r="D24" s="332">
        <f t="shared" ref="D24:I24" si="0">SUM(D25)</f>
        <v>0</v>
      </c>
      <c r="E24" s="332">
        <f t="shared" si="0"/>
        <v>382675</v>
      </c>
      <c r="F24" s="332">
        <f t="shared" si="0"/>
        <v>382675</v>
      </c>
      <c r="G24" s="332">
        <f t="shared" si="0"/>
        <v>0</v>
      </c>
      <c r="H24" s="332">
        <f t="shared" si="0"/>
        <v>382675</v>
      </c>
      <c r="I24" s="332">
        <f t="shared" si="0"/>
        <v>0</v>
      </c>
    </row>
    <row r="25" spans="1:9" ht="28.5" customHeight="1">
      <c r="A25" s="145">
        <v>2</v>
      </c>
      <c r="B25" s="333">
        <v>300000</v>
      </c>
      <c r="C25" s="331" t="s">
        <v>705</v>
      </c>
      <c r="D25" s="332">
        <f t="shared" ref="D25:I25" si="1">SUM(D26,D30,D34,D48,D53,D54)</f>
        <v>0</v>
      </c>
      <c r="E25" s="332">
        <f t="shared" si="1"/>
        <v>382675</v>
      </c>
      <c r="F25" s="332">
        <f t="shared" si="1"/>
        <v>382675</v>
      </c>
      <c r="G25" s="332">
        <f t="shared" si="1"/>
        <v>0</v>
      </c>
      <c r="H25" s="332">
        <f>SUM(H26,H30,H34,H48,H53,H54)</f>
        <v>382675</v>
      </c>
      <c r="I25" s="332">
        <f t="shared" si="1"/>
        <v>0</v>
      </c>
    </row>
    <row r="26" spans="1:9" ht="14.25">
      <c r="A26" s="145">
        <v>3</v>
      </c>
      <c r="B26" s="333">
        <v>340000</v>
      </c>
      <c r="C26" s="334" t="s">
        <v>706</v>
      </c>
      <c r="D26" s="332">
        <f t="shared" ref="D26:I26" si="2">SUM(D27:D29)</f>
        <v>0</v>
      </c>
      <c r="E26" s="332">
        <f t="shared" si="2"/>
        <v>363623</v>
      </c>
      <c r="F26" s="332">
        <f t="shared" si="2"/>
        <v>363623</v>
      </c>
      <c r="G26" s="332">
        <f t="shared" si="2"/>
        <v>0</v>
      </c>
      <c r="H26" s="332">
        <f t="shared" si="2"/>
        <v>363623</v>
      </c>
      <c r="I26" s="332">
        <f t="shared" si="2"/>
        <v>0</v>
      </c>
    </row>
    <row r="27" spans="1:9" ht="24">
      <c r="A27" s="145">
        <v>4</v>
      </c>
      <c r="B27" s="335" t="s">
        <v>707</v>
      </c>
      <c r="C27" s="336" t="s">
        <v>708</v>
      </c>
      <c r="D27" s="337"/>
      <c r="E27" s="337">
        <f>G27+H27</f>
        <v>215700</v>
      </c>
      <c r="F27" s="337">
        <f>E27-D27</f>
        <v>215700</v>
      </c>
      <c r="G27" s="338"/>
      <c r="H27" s="337">
        <v>215700</v>
      </c>
      <c r="I27" s="338"/>
    </row>
    <row r="28" spans="1:9" ht="14.25" customHeight="1">
      <c r="A28" s="145">
        <v>5</v>
      </c>
      <c r="B28" s="333">
        <v>341300</v>
      </c>
      <c r="C28" s="336" t="s">
        <v>709</v>
      </c>
      <c r="D28" s="337"/>
      <c r="E28" s="337">
        <f>G28+H28</f>
        <v>129733</v>
      </c>
      <c r="F28" s="337">
        <f>E28-D28</f>
        <v>129733</v>
      </c>
      <c r="G28" s="338"/>
      <c r="H28" s="337">
        <v>129733</v>
      </c>
      <c r="I28" s="338"/>
    </row>
    <row r="29" spans="1:9" ht="15">
      <c r="A29" s="145">
        <v>6</v>
      </c>
      <c r="B29" s="333">
        <v>341400</v>
      </c>
      <c r="C29" s="336" t="s">
        <v>710</v>
      </c>
      <c r="D29" s="337"/>
      <c r="E29" s="337">
        <f>G29+H29</f>
        <v>18190</v>
      </c>
      <c r="F29" s="337">
        <f>E29-D29</f>
        <v>18190</v>
      </c>
      <c r="G29" s="338"/>
      <c r="H29" s="337">
        <v>18190</v>
      </c>
      <c r="I29" s="338"/>
    </row>
    <row r="30" spans="1:9" ht="25.5" customHeight="1">
      <c r="A30" s="145">
        <v>7</v>
      </c>
      <c r="B30" s="333">
        <v>311100</v>
      </c>
      <c r="C30" s="339" t="s">
        <v>711</v>
      </c>
      <c r="D30" s="332">
        <f t="shared" ref="D30:I30" si="3">SUM(D31:D33)</f>
        <v>0</v>
      </c>
      <c r="E30" s="332">
        <f t="shared" si="3"/>
        <v>19052</v>
      </c>
      <c r="F30" s="332">
        <f t="shared" si="3"/>
        <v>19052</v>
      </c>
      <c r="G30" s="332">
        <f t="shared" si="3"/>
        <v>0</v>
      </c>
      <c r="H30" s="332">
        <f t="shared" si="3"/>
        <v>19052</v>
      </c>
      <c r="I30" s="332">
        <f t="shared" si="3"/>
        <v>0</v>
      </c>
    </row>
    <row r="31" spans="1:9" ht="15">
      <c r="A31" s="145">
        <v>8</v>
      </c>
      <c r="B31" s="333">
        <v>311110</v>
      </c>
      <c r="C31" s="336" t="s">
        <v>712</v>
      </c>
      <c r="D31" s="338"/>
      <c r="E31" s="337">
        <f>G31+H31</f>
        <v>12009</v>
      </c>
      <c r="F31" s="337">
        <f>E31-D31</f>
        <v>12009</v>
      </c>
      <c r="G31" s="338"/>
      <c r="H31" s="337">
        <v>12009</v>
      </c>
      <c r="I31" s="338"/>
    </row>
    <row r="32" spans="1:9" ht="15">
      <c r="A32" s="145">
        <v>9</v>
      </c>
      <c r="B32" s="333"/>
      <c r="C32" s="336" t="s">
        <v>713</v>
      </c>
      <c r="D32" s="338"/>
      <c r="E32" s="337">
        <f>G32+H32</f>
        <v>0</v>
      </c>
      <c r="F32" s="337">
        <f>E32-D32</f>
        <v>0</v>
      </c>
      <c r="G32" s="338"/>
      <c r="H32" s="337"/>
      <c r="I32" s="338"/>
    </row>
    <row r="33" spans="1:9" ht="24">
      <c r="A33" s="145">
        <v>10</v>
      </c>
      <c r="B33" s="335" t="s">
        <v>714</v>
      </c>
      <c r="C33" s="336" t="s">
        <v>715</v>
      </c>
      <c r="D33" s="338"/>
      <c r="E33" s="337">
        <f>G33+H33</f>
        <v>7043</v>
      </c>
      <c r="F33" s="337">
        <f>E33-D33</f>
        <v>7043</v>
      </c>
      <c r="G33" s="338"/>
      <c r="H33" s="337">
        <v>7043</v>
      </c>
      <c r="I33" s="338"/>
    </row>
    <row r="34" spans="1:9" ht="27.75" customHeight="1">
      <c r="A34" s="145">
        <v>11</v>
      </c>
      <c r="B34" s="333"/>
      <c r="C34" s="339" t="s">
        <v>716</v>
      </c>
      <c r="D34" s="332">
        <f>SUM(D35+D39+D43+D44+D45+D47+D46)</f>
        <v>0</v>
      </c>
      <c r="E34" s="332">
        <f>SUM(E35+E39+E43+E44+E45+E47+E46)</f>
        <v>0</v>
      </c>
      <c r="F34" s="332">
        <f>SUM(F35+F39+F43+F44+F45+F47+F46)</f>
        <v>0</v>
      </c>
      <c r="G34" s="332">
        <f>SUM(G35+G39+G43+G44+G45+G47+G46)</f>
        <v>0</v>
      </c>
      <c r="H34" s="332">
        <v>0</v>
      </c>
      <c r="I34" s="332">
        <f>SUM(I35+I39+I43+I44+I45+I47+I46)</f>
        <v>0</v>
      </c>
    </row>
    <row r="35" spans="1:9" ht="25.5">
      <c r="A35" s="145">
        <v>12</v>
      </c>
      <c r="B35" s="333">
        <v>311400</v>
      </c>
      <c r="C35" s="340" t="s">
        <v>717</v>
      </c>
      <c r="D35" s="341">
        <f t="shared" ref="D35:I35" si="4">SUM(D36:D38)</f>
        <v>0</v>
      </c>
      <c r="E35" s="341">
        <f t="shared" si="4"/>
        <v>0</v>
      </c>
      <c r="F35" s="341">
        <f t="shared" si="4"/>
        <v>0</v>
      </c>
      <c r="G35" s="341">
        <f t="shared" si="4"/>
        <v>0</v>
      </c>
      <c r="H35" s="341">
        <f t="shared" si="4"/>
        <v>0</v>
      </c>
      <c r="I35" s="341">
        <f t="shared" si="4"/>
        <v>0</v>
      </c>
    </row>
    <row r="36" spans="1:9" ht="15">
      <c r="A36" s="145">
        <v>13</v>
      </c>
      <c r="B36" s="333">
        <v>311414</v>
      </c>
      <c r="C36" s="342" t="s">
        <v>718</v>
      </c>
      <c r="D36" s="338"/>
      <c r="E36" s="337">
        <f>SUM(G36:H36)</f>
        <v>0</v>
      </c>
      <c r="F36" s="337">
        <f>E36-D36</f>
        <v>0</v>
      </c>
      <c r="G36" s="338"/>
      <c r="H36" s="338"/>
      <c r="I36" s="338"/>
    </row>
    <row r="37" spans="1:9" ht="15">
      <c r="A37" s="145">
        <v>14</v>
      </c>
      <c r="B37" s="333">
        <v>311416</v>
      </c>
      <c r="C37" s="342" t="s">
        <v>719</v>
      </c>
      <c r="D37" s="338"/>
      <c r="E37" s="337">
        <f>SUM(G37:H37)</f>
        <v>0</v>
      </c>
      <c r="F37" s="337">
        <f>E37-D37</f>
        <v>0</v>
      </c>
      <c r="G37" s="338"/>
      <c r="H37" s="338"/>
      <c r="I37" s="338"/>
    </row>
    <row r="38" spans="1:9" ht="15">
      <c r="A38" s="145">
        <v>15</v>
      </c>
      <c r="B38" s="333"/>
      <c r="C38" s="342" t="s">
        <v>720</v>
      </c>
      <c r="D38" s="338"/>
      <c r="E38" s="337">
        <f>SUM(G38:H38)</f>
        <v>0</v>
      </c>
      <c r="F38" s="337">
        <f>E38-D38</f>
        <v>0</v>
      </c>
      <c r="G38" s="338"/>
      <c r="H38" s="338"/>
      <c r="I38" s="338"/>
    </row>
    <row r="39" spans="1:9" ht="25.5">
      <c r="A39" s="145">
        <v>16</v>
      </c>
      <c r="B39" s="333"/>
      <c r="C39" s="340" t="s">
        <v>721</v>
      </c>
      <c r="D39" s="341">
        <f t="shared" ref="D39:I39" si="5">SUM(D40:D42)</f>
        <v>0</v>
      </c>
      <c r="E39" s="341">
        <f t="shared" si="5"/>
        <v>0</v>
      </c>
      <c r="F39" s="341">
        <f t="shared" si="5"/>
        <v>0</v>
      </c>
      <c r="G39" s="341">
        <f t="shared" si="5"/>
        <v>0</v>
      </c>
      <c r="H39" s="341">
        <f t="shared" si="5"/>
        <v>0</v>
      </c>
      <c r="I39" s="341">
        <f t="shared" si="5"/>
        <v>0</v>
      </c>
    </row>
    <row r="40" spans="1:9" ht="15">
      <c r="A40" s="145">
        <v>17</v>
      </c>
      <c r="B40" s="333">
        <v>311451</v>
      </c>
      <c r="C40" s="342" t="s">
        <v>722</v>
      </c>
      <c r="D40" s="338"/>
      <c r="E40" s="337">
        <f t="shared" ref="E40:E46" si="6">SUM(G40:H40)</f>
        <v>0</v>
      </c>
      <c r="F40" s="337">
        <f t="shared" ref="F40:F47" si="7">E40-D40</f>
        <v>0</v>
      </c>
      <c r="G40" s="338"/>
      <c r="H40" s="338"/>
      <c r="I40" s="338"/>
    </row>
    <row r="41" spans="1:9" ht="15">
      <c r="A41" s="145">
        <v>18</v>
      </c>
      <c r="B41" s="333">
        <v>311471</v>
      </c>
      <c r="C41" s="342" t="s">
        <v>723</v>
      </c>
      <c r="D41" s="338"/>
      <c r="E41" s="337">
        <f t="shared" si="6"/>
        <v>0</v>
      </c>
      <c r="F41" s="337">
        <f t="shared" si="7"/>
        <v>0</v>
      </c>
      <c r="G41" s="338"/>
      <c r="H41" s="338"/>
      <c r="I41" s="338"/>
    </row>
    <row r="42" spans="1:9" ht="15">
      <c r="A42" s="145">
        <v>19</v>
      </c>
      <c r="B42" s="333"/>
      <c r="C42" s="342" t="s">
        <v>724</v>
      </c>
      <c r="D42" s="338"/>
      <c r="E42" s="337">
        <f t="shared" si="6"/>
        <v>0</v>
      </c>
      <c r="F42" s="337">
        <f t="shared" si="7"/>
        <v>0</v>
      </c>
      <c r="G42" s="338"/>
      <c r="H42" s="338"/>
      <c r="I42" s="338"/>
    </row>
    <row r="43" spans="1:9" ht="15">
      <c r="A43" s="145">
        <v>20</v>
      </c>
      <c r="B43" s="333">
        <v>311500</v>
      </c>
      <c r="C43" s="343" t="s">
        <v>725</v>
      </c>
      <c r="D43" s="344"/>
      <c r="E43" s="341">
        <f t="shared" si="6"/>
        <v>0</v>
      </c>
      <c r="F43" s="341">
        <f t="shared" si="7"/>
        <v>0</v>
      </c>
      <c r="G43" s="338"/>
      <c r="H43" s="338"/>
      <c r="I43" s="338"/>
    </row>
    <row r="44" spans="1:9" ht="15">
      <c r="A44" s="145">
        <v>21</v>
      </c>
      <c r="B44" s="333">
        <v>311700</v>
      </c>
      <c r="C44" s="343" t="s">
        <v>726</v>
      </c>
      <c r="D44" s="338"/>
      <c r="E44" s="341">
        <f t="shared" si="6"/>
        <v>0</v>
      </c>
      <c r="F44" s="341">
        <f t="shared" si="7"/>
        <v>0</v>
      </c>
      <c r="G44" s="338"/>
      <c r="H44" s="338"/>
      <c r="I44" s="338"/>
    </row>
    <row r="45" spans="1:9" ht="15">
      <c r="A45" s="145">
        <v>22</v>
      </c>
      <c r="B45" s="333"/>
      <c r="C45" s="343" t="s">
        <v>727</v>
      </c>
      <c r="D45" s="338"/>
      <c r="E45" s="341">
        <f t="shared" si="6"/>
        <v>0</v>
      </c>
      <c r="F45" s="341">
        <f t="shared" si="7"/>
        <v>0</v>
      </c>
      <c r="G45" s="338"/>
      <c r="H45" s="338"/>
      <c r="I45" s="338"/>
    </row>
    <row r="46" spans="1:9" ht="25.5">
      <c r="A46" s="145">
        <v>23</v>
      </c>
      <c r="B46" s="333"/>
      <c r="C46" s="340" t="s">
        <v>728</v>
      </c>
      <c r="D46" s="338"/>
      <c r="E46" s="341">
        <f t="shared" si="6"/>
        <v>0</v>
      </c>
      <c r="F46" s="341">
        <f t="shared" si="7"/>
        <v>0</v>
      </c>
      <c r="G46" s="338"/>
      <c r="H46" s="338"/>
      <c r="I46" s="338"/>
    </row>
    <row r="47" spans="1:9" ht="15">
      <c r="A47" s="145">
        <v>24</v>
      </c>
      <c r="B47" s="333">
        <v>311900</v>
      </c>
      <c r="C47" s="343" t="s">
        <v>729</v>
      </c>
      <c r="D47" s="338"/>
      <c r="E47" s="341"/>
      <c r="F47" s="341">
        <f t="shared" si="7"/>
        <v>0</v>
      </c>
      <c r="G47" s="338"/>
      <c r="H47" s="341">
        <v>0</v>
      </c>
      <c r="I47" s="338"/>
    </row>
    <row r="48" spans="1:9" ht="25.5">
      <c r="A48" s="145">
        <v>25</v>
      </c>
      <c r="B48" s="333">
        <v>330000</v>
      </c>
      <c r="C48" s="339" t="s">
        <v>730</v>
      </c>
      <c r="D48" s="332">
        <f t="shared" ref="D48:I48" si="8">SUM(D49:D52)</f>
        <v>0</v>
      </c>
      <c r="E48" s="332">
        <f t="shared" si="8"/>
        <v>0</v>
      </c>
      <c r="F48" s="332">
        <f t="shared" si="8"/>
        <v>0</v>
      </c>
      <c r="G48" s="332">
        <f t="shared" si="8"/>
        <v>0</v>
      </c>
      <c r="H48" s="332">
        <f t="shared" si="8"/>
        <v>0</v>
      </c>
      <c r="I48" s="332">
        <f t="shared" si="8"/>
        <v>0</v>
      </c>
    </row>
    <row r="49" spans="1:9" ht="15">
      <c r="A49" s="145">
        <v>26</v>
      </c>
      <c r="B49" s="333">
        <v>331100</v>
      </c>
      <c r="C49" s="345" t="s">
        <v>731</v>
      </c>
      <c r="D49" s="338"/>
      <c r="E49" s="337">
        <f>SUM(G49:H49)</f>
        <v>0</v>
      </c>
      <c r="F49" s="337">
        <f>E49-D49</f>
        <v>0</v>
      </c>
      <c r="G49" s="338"/>
      <c r="H49" s="338"/>
      <c r="I49" s="338"/>
    </row>
    <row r="50" spans="1:9" ht="15">
      <c r="A50" s="145">
        <v>27</v>
      </c>
      <c r="B50" s="333">
        <v>331200</v>
      </c>
      <c r="C50" s="345" t="s">
        <v>732</v>
      </c>
      <c r="D50" s="338"/>
      <c r="E50" s="337">
        <f>SUM(G50:H50)</f>
        <v>0</v>
      </c>
      <c r="F50" s="337">
        <f>E50-D50</f>
        <v>0</v>
      </c>
      <c r="G50" s="338"/>
      <c r="H50" s="338"/>
      <c r="I50" s="338"/>
    </row>
    <row r="51" spans="1:9" ht="15">
      <c r="A51" s="145">
        <v>28</v>
      </c>
      <c r="B51" s="333">
        <v>331300</v>
      </c>
      <c r="C51" s="345" t="s">
        <v>733</v>
      </c>
      <c r="D51" s="338"/>
      <c r="E51" s="337">
        <f>SUM(G51:H51)</f>
        <v>0</v>
      </c>
      <c r="F51" s="337">
        <f>E51-D51</f>
        <v>0</v>
      </c>
      <c r="G51" s="338"/>
      <c r="H51" s="338"/>
      <c r="I51" s="338"/>
    </row>
    <row r="52" spans="1:9" ht="15">
      <c r="A52" s="145">
        <v>29</v>
      </c>
      <c r="B52" s="333">
        <v>331400</v>
      </c>
      <c r="C52" s="345" t="s">
        <v>734</v>
      </c>
      <c r="D52" s="338"/>
      <c r="E52" s="337">
        <f>SUM(G52:H52)</f>
        <v>0</v>
      </c>
      <c r="F52" s="337">
        <f>E52-D52</f>
        <v>0</v>
      </c>
      <c r="G52" s="338"/>
      <c r="H52" s="338"/>
      <c r="I52" s="338"/>
    </row>
    <row r="53" spans="1:9" ht="15">
      <c r="A53" s="145">
        <v>30</v>
      </c>
      <c r="B53" s="333">
        <v>320000</v>
      </c>
      <c r="C53" s="334" t="s">
        <v>735</v>
      </c>
      <c r="D53" s="346"/>
      <c r="E53" s="332">
        <f>SUM(G53:H53)</f>
        <v>0</v>
      </c>
      <c r="F53" s="332">
        <f>E53-D53</f>
        <v>0</v>
      </c>
      <c r="G53" s="332"/>
      <c r="H53" s="332"/>
      <c r="I53" s="332"/>
    </row>
    <row r="54" spans="1:9" ht="14.25">
      <c r="A54" s="145">
        <v>31</v>
      </c>
      <c r="B54" s="333">
        <v>390000</v>
      </c>
      <c r="C54" s="334" t="s">
        <v>736</v>
      </c>
      <c r="D54" s="332">
        <f t="shared" ref="D54:I54" si="9">SUM(D55:D57)</f>
        <v>0</v>
      </c>
      <c r="E54" s="332">
        <f t="shared" si="9"/>
        <v>0</v>
      </c>
      <c r="F54" s="332">
        <f t="shared" si="9"/>
        <v>0</v>
      </c>
      <c r="G54" s="332">
        <f t="shared" si="9"/>
        <v>0</v>
      </c>
      <c r="H54" s="332">
        <f t="shared" si="9"/>
        <v>0</v>
      </c>
      <c r="I54" s="332">
        <f t="shared" si="9"/>
        <v>0</v>
      </c>
    </row>
    <row r="55" spans="1:9" ht="15">
      <c r="A55" s="145">
        <v>32</v>
      </c>
      <c r="B55" s="333">
        <v>391100</v>
      </c>
      <c r="C55" s="342" t="s">
        <v>737</v>
      </c>
      <c r="D55" s="338"/>
      <c r="E55" s="337">
        <f>G55+H55</f>
        <v>0</v>
      </c>
      <c r="F55" s="337">
        <f>E55-D55</f>
        <v>0</v>
      </c>
      <c r="G55" s="338"/>
      <c r="H55" s="337"/>
      <c r="I55" s="338"/>
    </row>
    <row r="56" spans="1:9" ht="15">
      <c r="A56" s="145">
        <v>33</v>
      </c>
      <c r="B56" s="333">
        <v>391200</v>
      </c>
      <c r="C56" s="342" t="s">
        <v>738</v>
      </c>
      <c r="D56" s="347"/>
      <c r="E56" s="337">
        <f>G56+H56</f>
        <v>0</v>
      </c>
      <c r="F56" s="337">
        <f>E56-D56</f>
        <v>0</v>
      </c>
      <c r="G56" s="338"/>
      <c r="H56" s="337"/>
      <c r="I56" s="338"/>
    </row>
    <row r="57" spans="1:9" ht="15">
      <c r="A57" s="145">
        <v>34</v>
      </c>
      <c r="B57" s="333">
        <v>391300</v>
      </c>
      <c r="C57" s="342" t="s">
        <v>739</v>
      </c>
      <c r="D57" s="347"/>
      <c r="E57" s="337">
        <f>G57+H57</f>
        <v>0</v>
      </c>
      <c r="F57" s="337">
        <f>E57-D57</f>
        <v>0</v>
      </c>
      <c r="G57" s="338"/>
      <c r="H57" s="337"/>
      <c r="I57" s="338"/>
    </row>
    <row r="59" spans="1:9">
      <c r="A59" s="557" t="s">
        <v>1251</v>
      </c>
      <c r="B59" s="2"/>
      <c r="D59" s="3" t="s">
        <v>1220</v>
      </c>
      <c r="E59" s="4"/>
      <c r="F59" s="4" t="s">
        <v>1222</v>
      </c>
      <c r="G59" s="4" t="s">
        <v>1256</v>
      </c>
      <c r="H59" s="4"/>
      <c r="I59" s="4"/>
    </row>
    <row r="60" spans="1:9">
      <c r="A60" s="557"/>
      <c r="B60" s="2"/>
      <c r="D60" s="3" t="s">
        <v>1221</v>
      </c>
      <c r="E60" s="4"/>
      <c r="F60" s="4"/>
      <c r="G60" s="4"/>
      <c r="H60" s="4" t="s">
        <v>1223</v>
      </c>
      <c r="I60" s="4"/>
    </row>
    <row r="61" spans="1:9">
      <c r="A61" s="1"/>
      <c r="B61" s="2"/>
      <c r="D61" s="3" t="s">
        <v>1224</v>
      </c>
      <c r="E61" s="4"/>
      <c r="F61" s="4"/>
      <c r="G61" s="4"/>
      <c r="H61" s="4"/>
      <c r="I61" s="4"/>
    </row>
  </sheetData>
  <autoFilter ref="A1:I73" xr:uid="{00000000-0009-0000-0000-000006000000}"/>
  <mergeCells count="2">
    <mergeCell ref="C19:H19"/>
    <mergeCell ref="C20:H20"/>
  </mergeCells>
  <pageMargins left="0.7" right="0.7" top="0.75" bottom="0.75" header="0.51180555555555496" footer="0.51180555555555496"/>
  <pageSetup paperSize="9" scale="96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MK358"/>
  <sheetViews>
    <sheetView view="pageBreakPreview" topLeftCell="F229" zoomScale="130" zoomScaleNormal="90" zoomScaleSheetLayoutView="130" zoomScalePageLayoutView="90" workbookViewId="0">
      <selection activeCell="G120" sqref="G120"/>
    </sheetView>
  </sheetViews>
  <sheetFormatPr defaultRowHeight="12.75"/>
  <cols>
    <col min="1" max="1" width="4.28515625" style="121" customWidth="1"/>
    <col min="2" max="2" width="11.42578125" style="121" customWidth="1"/>
    <col min="3" max="3" width="7.28515625" style="121" customWidth="1"/>
    <col min="4" max="4" width="8.140625" style="121" customWidth="1"/>
    <col min="5" max="5" width="48.85546875" style="121" hidden="1" customWidth="1"/>
    <col min="6" max="6" width="54.140625" style="121" customWidth="1"/>
    <col min="7" max="7" width="15.42578125" style="599" customWidth="1"/>
    <col min="8" max="8" width="13.85546875" style="121" customWidth="1"/>
    <col min="9" max="9" width="13.28515625" style="640" customWidth="1"/>
    <col min="10" max="10" width="9.140625" style="121" customWidth="1"/>
    <col min="11" max="11" width="8.5703125" style="121" customWidth="1"/>
    <col min="12" max="1025" width="9.140625" style="121" customWidth="1"/>
  </cols>
  <sheetData>
    <row r="1" spans="1:11">
      <c r="A1" s="348" t="s">
        <v>0</v>
      </c>
      <c r="B1" s="348"/>
      <c r="C1" s="348"/>
      <c r="D1" s="348"/>
      <c r="E1" s="348"/>
      <c r="F1" s="348"/>
    </row>
    <row r="2" spans="1:11">
      <c r="A2" s="348" t="s">
        <v>1</v>
      </c>
      <c r="B2" s="348"/>
      <c r="C2" s="348"/>
      <c r="D2" s="348"/>
      <c r="E2" s="348"/>
      <c r="F2" s="348"/>
      <c r="K2" s="349"/>
    </row>
    <row r="3" spans="1:11">
      <c r="A3" s="348"/>
      <c r="B3" s="348"/>
      <c r="C3" s="348"/>
      <c r="D3" s="348"/>
      <c r="E3" s="348"/>
      <c r="F3" s="348"/>
    </row>
    <row r="4" spans="1:11">
      <c r="A4" s="348" t="s">
        <v>740</v>
      </c>
      <c r="B4" s="348"/>
      <c r="C4" s="348"/>
      <c r="D4" s="348"/>
      <c r="E4" s="348"/>
      <c r="F4" s="348"/>
      <c r="G4" s="600"/>
      <c r="H4" s="25"/>
      <c r="I4" s="641"/>
      <c r="J4" s="25"/>
    </row>
    <row r="5" spans="1:11">
      <c r="A5" s="350"/>
      <c r="B5" s="350"/>
      <c r="C5" s="350"/>
      <c r="D5" s="350"/>
      <c r="E5" s="350"/>
      <c r="F5" s="350"/>
      <c r="G5" s="601"/>
      <c r="H5" s="351"/>
      <c r="I5" s="642"/>
      <c r="J5" s="352"/>
      <c r="K5" s="353"/>
    </row>
    <row r="6" spans="1:11">
      <c r="A6" s="24" t="s">
        <v>1193</v>
      </c>
      <c r="B6" s="24"/>
      <c r="C6" s="24"/>
      <c r="D6" s="24"/>
      <c r="E6" s="24"/>
      <c r="F6" s="24"/>
      <c r="G6" s="602"/>
      <c r="H6" s="13" t="s">
        <v>307</v>
      </c>
      <c r="I6" s="633"/>
      <c r="J6" s="119"/>
      <c r="K6" s="120"/>
    </row>
    <row r="7" spans="1:11">
      <c r="A7" s="24"/>
      <c r="B7" s="24"/>
      <c r="C7" s="24"/>
      <c r="D7" s="24"/>
      <c r="E7" s="24"/>
      <c r="F7" s="24"/>
      <c r="G7" s="602"/>
      <c r="H7" s="13" t="s">
        <v>1196</v>
      </c>
      <c r="I7" s="643"/>
      <c r="J7" s="119"/>
      <c r="K7" s="120"/>
    </row>
    <row r="8" spans="1:11">
      <c r="A8" s="24"/>
      <c r="B8" s="24"/>
      <c r="C8" s="24"/>
      <c r="D8" s="24"/>
      <c r="E8" s="24"/>
      <c r="F8" s="24"/>
      <c r="G8" s="602"/>
      <c r="H8" s="13"/>
      <c r="I8" s="644"/>
      <c r="J8" s="119"/>
      <c r="K8" s="120"/>
    </row>
    <row r="9" spans="1:11">
      <c r="A9" s="24"/>
      <c r="B9" s="24"/>
      <c r="C9" s="24"/>
      <c r="D9" s="24"/>
      <c r="E9" s="24"/>
      <c r="F9" s="24"/>
      <c r="G9" s="602"/>
      <c r="H9" s="13" t="s">
        <v>1235</v>
      </c>
      <c r="I9" s="634"/>
      <c r="J9" s="119"/>
      <c r="K9" s="120"/>
    </row>
    <row r="10" spans="1:11">
      <c r="A10" s="24" t="s">
        <v>1192</v>
      </c>
      <c r="B10" s="24"/>
      <c r="C10" s="24"/>
      <c r="D10" s="24"/>
      <c r="E10" s="24"/>
      <c r="F10" s="24"/>
      <c r="G10" s="603"/>
      <c r="H10" s="14"/>
      <c r="I10" s="644"/>
      <c r="J10" s="25"/>
      <c r="K10" s="25"/>
    </row>
    <row r="11" spans="1:11">
      <c r="A11" s="24"/>
      <c r="B11" s="24"/>
      <c r="C11" s="24"/>
      <c r="D11" s="24"/>
      <c r="E11" s="24"/>
      <c r="F11" s="24"/>
      <c r="G11" s="603"/>
      <c r="H11" s="13" t="s">
        <v>310</v>
      </c>
      <c r="I11" s="634"/>
      <c r="J11" s="124"/>
      <c r="K11" s="25"/>
    </row>
    <row r="12" spans="1:11">
      <c r="A12" s="24"/>
      <c r="B12" s="24"/>
      <c r="C12" s="24"/>
      <c r="D12" s="24"/>
      <c r="E12" s="24"/>
      <c r="F12" s="24"/>
      <c r="G12" s="603"/>
      <c r="H12" s="21"/>
      <c r="I12" s="644"/>
      <c r="J12" s="124"/>
      <c r="K12" s="25"/>
    </row>
    <row r="13" spans="1:11">
      <c r="A13" s="24" t="s">
        <v>1194</v>
      </c>
      <c r="B13" s="24"/>
      <c r="C13" s="24"/>
      <c r="D13" s="24"/>
      <c r="E13" s="24"/>
      <c r="F13" s="24"/>
      <c r="G13" s="603"/>
      <c r="H13" s="13"/>
      <c r="I13" s="634"/>
      <c r="J13" s="25"/>
      <c r="K13" s="25"/>
    </row>
    <row r="14" spans="1:11">
      <c r="A14" s="24"/>
      <c r="B14" s="24"/>
      <c r="C14" s="24"/>
      <c r="D14" s="24"/>
      <c r="E14" s="24"/>
      <c r="F14" s="24"/>
      <c r="G14" s="603"/>
      <c r="H14" s="13" t="s">
        <v>311</v>
      </c>
      <c r="I14" s="634"/>
      <c r="J14" s="24"/>
      <c r="K14" s="25"/>
    </row>
    <row r="15" spans="1:11">
      <c r="A15" s="24"/>
      <c r="B15" s="24"/>
      <c r="C15" s="24"/>
      <c r="D15" s="24"/>
      <c r="E15" s="24"/>
      <c r="F15" s="24"/>
      <c r="G15" s="603"/>
      <c r="H15" s="13"/>
      <c r="I15" s="634"/>
      <c r="J15" s="24"/>
      <c r="K15" s="25"/>
    </row>
    <row r="16" spans="1:11">
      <c r="A16" s="24" t="s">
        <v>1218</v>
      </c>
      <c r="B16" s="24"/>
      <c r="C16" s="24"/>
      <c r="D16" s="24"/>
      <c r="E16" s="24"/>
      <c r="F16" s="24"/>
      <c r="G16" s="603"/>
      <c r="H16" s="725" t="s">
        <v>1219</v>
      </c>
      <c r="I16" s="725"/>
      <c r="J16" s="725"/>
      <c r="K16" s="25"/>
    </row>
    <row r="17" spans="1:11">
      <c r="A17" s="24"/>
      <c r="B17" s="24"/>
      <c r="C17" s="24"/>
      <c r="D17" s="24"/>
      <c r="E17" s="24"/>
      <c r="F17" s="24"/>
      <c r="G17" s="603"/>
      <c r="H17" s="13"/>
      <c r="I17" s="633"/>
      <c r="J17" s="25"/>
      <c r="K17" s="25"/>
    </row>
    <row r="18" spans="1:11">
      <c r="H18" s="13" t="s">
        <v>741</v>
      </c>
      <c r="I18" s="644"/>
      <c r="J18" s="25"/>
      <c r="K18" s="25"/>
    </row>
    <row r="21" spans="1:11" ht="15.75">
      <c r="A21" s="724" t="s">
        <v>742</v>
      </c>
      <c r="B21" s="724"/>
      <c r="C21" s="724"/>
      <c r="D21" s="724"/>
      <c r="E21" s="724"/>
      <c r="F21" s="724"/>
      <c r="G21" s="724"/>
      <c r="H21" s="724"/>
      <c r="I21" s="724"/>
      <c r="J21" s="724"/>
      <c r="K21" s="724"/>
    </row>
    <row r="22" spans="1:11" s="356" customFormat="1" ht="15">
      <c r="A22" s="354"/>
      <c r="B22" s="354"/>
      <c r="C22" s="354"/>
      <c r="D22" s="354"/>
      <c r="E22" s="354"/>
      <c r="F22" s="354" t="s">
        <v>1244</v>
      </c>
      <c r="G22" s="604"/>
      <c r="H22" s="354"/>
      <c r="I22" s="645"/>
      <c r="J22" s="354"/>
      <c r="K22" s="355"/>
    </row>
    <row r="23" spans="1:11">
      <c r="C23" s="357" t="s">
        <v>743</v>
      </c>
    </row>
    <row r="24" spans="1:11" ht="70.5" customHeight="1">
      <c r="A24" s="358" t="s">
        <v>744</v>
      </c>
      <c r="B24" s="359" t="s">
        <v>745</v>
      </c>
      <c r="C24" s="358" t="s">
        <v>746</v>
      </c>
      <c r="D24" s="358" t="s">
        <v>747</v>
      </c>
      <c r="E24" s="358"/>
      <c r="F24" s="360" t="s">
        <v>748</v>
      </c>
      <c r="G24" s="596" t="s">
        <v>518</v>
      </c>
      <c r="H24" s="183" t="s">
        <v>19</v>
      </c>
      <c r="I24" s="646" t="s">
        <v>749</v>
      </c>
      <c r="J24" s="183" t="s">
        <v>750</v>
      </c>
      <c r="K24" s="183" t="s">
        <v>751</v>
      </c>
    </row>
    <row r="25" spans="1:11">
      <c r="A25" s="361"/>
      <c r="B25" s="362"/>
      <c r="C25" s="363"/>
      <c r="D25" s="364"/>
      <c r="E25" s="364"/>
      <c r="F25" s="363"/>
      <c r="G25" s="605">
        <v>1</v>
      </c>
      <c r="H25" s="365">
        <v>2</v>
      </c>
      <c r="I25" s="647">
        <v>3</v>
      </c>
      <c r="J25" s="365">
        <v>4</v>
      </c>
      <c r="K25" s="365">
        <v>5</v>
      </c>
    </row>
    <row r="26" spans="1:11" ht="18.75" customHeight="1">
      <c r="A26" s="366" t="s">
        <v>752</v>
      </c>
      <c r="B26" s="366"/>
      <c r="C26" s="366" t="s">
        <v>753</v>
      </c>
      <c r="D26" s="366"/>
      <c r="E26" s="367" t="s">
        <v>754</v>
      </c>
      <c r="F26" s="368" t="s">
        <v>755</v>
      </c>
      <c r="G26" s="369"/>
      <c r="H26" s="369"/>
      <c r="I26" s="369"/>
      <c r="J26" s="370"/>
      <c r="K26" s="370"/>
    </row>
    <row r="27" spans="1:11" ht="18.75" customHeight="1">
      <c r="A27" s="366">
        <v>1</v>
      </c>
      <c r="B27" s="366"/>
      <c r="C27" s="366">
        <v>1</v>
      </c>
      <c r="D27" s="366"/>
      <c r="E27" s="371" t="s">
        <v>756</v>
      </c>
      <c r="F27" s="372" t="s">
        <v>757</v>
      </c>
      <c r="G27" s="618">
        <f>SUM(G28+G52+G84)</f>
        <v>6247589</v>
      </c>
      <c r="H27" s="618">
        <f>SUM(H28+H52+H84)</f>
        <v>875868</v>
      </c>
      <c r="I27" s="618">
        <f>SUM(I28+I52+I84)</f>
        <v>1151990</v>
      </c>
      <c r="J27" s="370">
        <f t="shared" ref="J27:J36" si="0">SUM(H27/G27)</f>
        <v>0.14019296083657232</v>
      </c>
      <c r="K27" s="370">
        <f t="shared" ref="K27:K36" si="1">SUM(H27/I27)</f>
        <v>0.76030868323509748</v>
      </c>
    </row>
    <row r="28" spans="1:11" ht="22.5" customHeight="1">
      <c r="A28" s="373">
        <v>2</v>
      </c>
      <c r="B28" s="374"/>
      <c r="C28" s="375">
        <v>11</v>
      </c>
      <c r="D28" s="376">
        <v>710000</v>
      </c>
      <c r="E28" s="377" t="s">
        <v>758</v>
      </c>
      <c r="F28" s="378" t="s">
        <v>759</v>
      </c>
      <c r="G28" s="606">
        <f>SUM(G29+G33+G40+G42+G48+G49+G50+G51)</f>
        <v>0</v>
      </c>
      <c r="H28" s="379">
        <f>SUM(H29+H33+H40+H42+H48+H49+H50+H51)</f>
        <v>0</v>
      </c>
      <c r="I28" s="379">
        <f>SUM(I29+I33+I40+I42+I48+I49+I50+I51)</f>
        <v>0</v>
      </c>
      <c r="J28" s="370" t="e">
        <f t="shared" si="0"/>
        <v>#DIV/0!</v>
      </c>
      <c r="K28" s="370" t="e">
        <f t="shared" si="1"/>
        <v>#DIV/0!</v>
      </c>
    </row>
    <row r="29" spans="1:11" ht="12.75" customHeight="1">
      <c r="A29" s="373">
        <v>3</v>
      </c>
      <c r="B29" s="374" t="s">
        <v>760</v>
      </c>
      <c r="C29" s="373">
        <v>111</v>
      </c>
      <c r="D29" s="380">
        <v>711000</v>
      </c>
      <c r="E29" s="381" t="s">
        <v>761</v>
      </c>
      <c r="F29" s="382" t="s">
        <v>762</v>
      </c>
      <c r="G29" s="607">
        <f>SUM(G30:G32)</f>
        <v>0</v>
      </c>
      <c r="H29" s="383">
        <f>SUM(H30:H32)</f>
        <v>0</v>
      </c>
      <c r="I29" s="386">
        <f>SUM(I30:I32)</f>
        <v>0</v>
      </c>
      <c r="J29" s="370" t="e">
        <f t="shared" si="0"/>
        <v>#DIV/0!</v>
      </c>
      <c r="K29" s="370" t="e">
        <f t="shared" si="1"/>
        <v>#DIV/0!</v>
      </c>
    </row>
    <row r="30" spans="1:11" ht="12.75" customHeight="1">
      <c r="A30" s="373">
        <v>4</v>
      </c>
      <c r="B30" s="374" t="s">
        <v>763</v>
      </c>
      <c r="C30" s="373">
        <v>1111</v>
      </c>
      <c r="D30" s="380">
        <v>711100</v>
      </c>
      <c r="E30" s="377" t="s">
        <v>764</v>
      </c>
      <c r="F30" s="384" t="s">
        <v>765</v>
      </c>
      <c r="G30" s="608"/>
      <c r="H30" s="385"/>
      <c r="I30" s="385"/>
      <c r="J30" s="370" t="e">
        <f t="shared" si="0"/>
        <v>#DIV/0!</v>
      </c>
      <c r="K30" s="370" t="e">
        <f t="shared" si="1"/>
        <v>#DIV/0!</v>
      </c>
    </row>
    <row r="31" spans="1:11">
      <c r="A31" s="373">
        <v>5</v>
      </c>
      <c r="B31" s="374" t="s">
        <v>766</v>
      </c>
      <c r="C31" s="373">
        <v>1112</v>
      </c>
      <c r="D31" s="380">
        <v>711200</v>
      </c>
      <c r="E31" s="381" t="s">
        <v>767</v>
      </c>
      <c r="F31" s="384" t="s">
        <v>768</v>
      </c>
      <c r="G31" s="607"/>
      <c r="H31" s="383"/>
      <c r="I31" s="386"/>
      <c r="J31" s="370" t="e">
        <f t="shared" si="0"/>
        <v>#DIV/0!</v>
      </c>
      <c r="K31" s="370" t="e">
        <f t="shared" si="1"/>
        <v>#DIV/0!</v>
      </c>
    </row>
    <row r="32" spans="1:11" ht="49.5" customHeight="1">
      <c r="A32" s="373">
        <v>6</v>
      </c>
      <c r="B32" s="374" t="s">
        <v>766</v>
      </c>
      <c r="C32" s="373">
        <v>1112</v>
      </c>
      <c r="D32" s="380">
        <v>711900</v>
      </c>
      <c r="E32" s="377" t="s">
        <v>769</v>
      </c>
      <c r="F32" s="384" t="s">
        <v>770</v>
      </c>
      <c r="G32" s="607"/>
      <c r="H32" s="383"/>
      <c r="I32" s="386"/>
      <c r="J32" s="370" t="e">
        <f t="shared" si="0"/>
        <v>#DIV/0!</v>
      </c>
      <c r="K32" s="370" t="e">
        <f t="shared" si="1"/>
        <v>#DIV/0!</v>
      </c>
    </row>
    <row r="33" spans="1:11">
      <c r="A33" s="373">
        <v>7</v>
      </c>
      <c r="B33" s="374" t="s">
        <v>771</v>
      </c>
      <c r="C33" s="373">
        <v>12</v>
      </c>
      <c r="D33" s="380">
        <v>712000</v>
      </c>
      <c r="E33" s="381" t="s">
        <v>772</v>
      </c>
      <c r="F33" s="384" t="s">
        <v>773</v>
      </c>
      <c r="G33" s="607">
        <f>SUM(G34)</f>
        <v>0</v>
      </c>
      <c r="H33" s="383">
        <f>SUM(H34)</f>
        <v>0</v>
      </c>
      <c r="I33" s="386">
        <f>SUM(I34)</f>
        <v>0</v>
      </c>
      <c r="J33" s="370" t="e">
        <f t="shared" si="0"/>
        <v>#DIV/0!</v>
      </c>
      <c r="K33" s="370" t="e">
        <f t="shared" si="1"/>
        <v>#DIV/0!</v>
      </c>
    </row>
    <row r="34" spans="1:11">
      <c r="A34" s="373">
        <v>8</v>
      </c>
      <c r="B34" s="374" t="s">
        <v>771</v>
      </c>
      <c r="C34" s="373">
        <v>12</v>
      </c>
      <c r="D34" s="380">
        <v>712100</v>
      </c>
      <c r="E34" s="381"/>
      <c r="F34" s="384" t="s">
        <v>774</v>
      </c>
      <c r="G34" s="607"/>
      <c r="H34" s="383"/>
      <c r="I34" s="386"/>
      <c r="J34" s="370" t="e">
        <f t="shared" si="0"/>
        <v>#DIV/0!</v>
      </c>
      <c r="K34" s="370" t="e">
        <f t="shared" si="1"/>
        <v>#DIV/0!</v>
      </c>
    </row>
    <row r="35" spans="1:11" s="388" customFormat="1" ht="13.5" customHeight="1">
      <c r="A35" s="373">
        <v>9</v>
      </c>
      <c r="B35" s="374" t="s">
        <v>775</v>
      </c>
      <c r="C35" s="373">
        <v>1211</v>
      </c>
      <c r="D35" s="380">
        <v>712110</v>
      </c>
      <c r="E35" s="381" t="s">
        <v>776</v>
      </c>
      <c r="F35" s="387" t="s">
        <v>777</v>
      </c>
      <c r="G35" s="607"/>
      <c r="H35" s="386"/>
      <c r="I35" s="386"/>
      <c r="J35" s="370" t="e">
        <f t="shared" si="0"/>
        <v>#DIV/0!</v>
      </c>
      <c r="K35" s="370" t="e">
        <f t="shared" si="1"/>
        <v>#DIV/0!</v>
      </c>
    </row>
    <row r="36" spans="1:11" s="388" customFormat="1" ht="12.75" customHeight="1">
      <c r="A36" s="373">
        <v>10</v>
      </c>
      <c r="B36" s="374" t="s">
        <v>771</v>
      </c>
      <c r="C36" s="373">
        <v>1212</v>
      </c>
      <c r="D36" s="380">
        <v>712120</v>
      </c>
      <c r="E36" s="381" t="s">
        <v>778</v>
      </c>
      <c r="F36" s="387" t="s">
        <v>779</v>
      </c>
      <c r="G36" s="607"/>
      <c r="H36" s="386"/>
      <c r="I36" s="386"/>
      <c r="J36" s="370" t="e">
        <f t="shared" si="0"/>
        <v>#DIV/0!</v>
      </c>
      <c r="K36" s="370" t="e">
        <f t="shared" si="1"/>
        <v>#DIV/0!</v>
      </c>
    </row>
    <row r="37" spans="1:11" ht="24" customHeight="1">
      <c r="A37" s="373">
        <v>11</v>
      </c>
      <c r="B37" s="374" t="s">
        <v>775</v>
      </c>
      <c r="C37" s="373"/>
      <c r="D37" s="380">
        <v>712131</v>
      </c>
      <c r="E37" s="381"/>
      <c r="F37" s="389" t="s">
        <v>780</v>
      </c>
      <c r="G37" s="609"/>
      <c r="H37" s="386"/>
      <c r="I37" s="386"/>
      <c r="J37" s="370"/>
      <c r="K37" s="370"/>
    </row>
    <row r="38" spans="1:11" ht="23.25" customHeight="1">
      <c r="A38" s="373">
        <v>12</v>
      </c>
      <c r="B38" s="374" t="s">
        <v>775</v>
      </c>
      <c r="C38" s="373"/>
      <c r="D38" s="380">
        <v>712133</v>
      </c>
      <c r="E38" s="381"/>
      <c r="F38" s="389" t="s">
        <v>781</v>
      </c>
      <c r="G38" s="609"/>
      <c r="H38" s="386"/>
      <c r="I38" s="386"/>
      <c r="J38" s="370"/>
      <c r="K38" s="370"/>
    </row>
    <row r="39" spans="1:11" ht="13.5" customHeight="1">
      <c r="A39" s="373">
        <v>13</v>
      </c>
      <c r="B39" s="374" t="s">
        <v>771</v>
      </c>
      <c r="C39" s="373">
        <v>1214</v>
      </c>
      <c r="D39" s="380">
        <v>712190</v>
      </c>
      <c r="E39" s="381" t="s">
        <v>782</v>
      </c>
      <c r="F39" s="387" t="s">
        <v>783</v>
      </c>
      <c r="G39" s="607"/>
      <c r="H39" s="386"/>
      <c r="I39" s="386"/>
      <c r="J39" s="370" t="e">
        <f t="shared" ref="J39:J66" si="2">SUM(H39/G39)</f>
        <v>#DIV/0!</v>
      </c>
      <c r="K39" s="370" t="e">
        <f t="shared" ref="K39:K66" si="3">SUM(H39/I39)</f>
        <v>#DIV/0!</v>
      </c>
    </row>
    <row r="40" spans="1:11">
      <c r="A40" s="373">
        <v>14</v>
      </c>
      <c r="B40" s="374" t="s">
        <v>784</v>
      </c>
      <c r="C40" s="373">
        <v>112</v>
      </c>
      <c r="D40" s="380">
        <v>713000</v>
      </c>
      <c r="E40" s="377" t="s">
        <v>785</v>
      </c>
      <c r="F40" s="384" t="s">
        <v>786</v>
      </c>
      <c r="G40" s="607">
        <f>SUM(G41)</f>
        <v>0</v>
      </c>
      <c r="H40" s="383">
        <f>SUM(H41)</f>
        <v>0</v>
      </c>
      <c r="I40" s="386">
        <f>SUM(I41)</f>
        <v>0</v>
      </c>
      <c r="J40" s="370" t="e">
        <f t="shared" si="2"/>
        <v>#DIV/0!</v>
      </c>
      <c r="K40" s="370" t="e">
        <f t="shared" si="3"/>
        <v>#DIV/0!</v>
      </c>
    </row>
    <row r="41" spans="1:11" ht="12.75" customHeight="1">
      <c r="A41" s="373">
        <v>15</v>
      </c>
      <c r="B41" s="374" t="s">
        <v>763</v>
      </c>
      <c r="C41" s="373"/>
      <c r="D41" s="380">
        <v>713100</v>
      </c>
      <c r="E41" s="377"/>
      <c r="F41" s="384" t="s">
        <v>787</v>
      </c>
      <c r="G41" s="607"/>
      <c r="H41" s="383"/>
      <c r="I41" s="386"/>
      <c r="J41" s="370" t="e">
        <f t="shared" si="2"/>
        <v>#DIV/0!</v>
      </c>
      <c r="K41" s="370" t="e">
        <f t="shared" si="3"/>
        <v>#DIV/0!</v>
      </c>
    </row>
    <row r="42" spans="1:11">
      <c r="A42" s="373">
        <v>16</v>
      </c>
      <c r="B42" s="374"/>
      <c r="C42" s="373">
        <v>113</v>
      </c>
      <c r="D42" s="380">
        <v>714000</v>
      </c>
      <c r="E42" s="381" t="s">
        <v>788</v>
      </c>
      <c r="F42" s="384" t="s">
        <v>789</v>
      </c>
      <c r="G42" s="607">
        <f>SUM(G43)</f>
        <v>0</v>
      </c>
      <c r="H42" s="383">
        <f>SUM(H43)</f>
        <v>0</v>
      </c>
      <c r="I42" s="386">
        <f>SUM(I43)</f>
        <v>0</v>
      </c>
      <c r="J42" s="370" t="e">
        <f t="shared" si="2"/>
        <v>#DIV/0!</v>
      </c>
      <c r="K42" s="370" t="e">
        <f t="shared" si="3"/>
        <v>#DIV/0!</v>
      </c>
    </row>
    <row r="43" spans="1:11">
      <c r="A43" s="373">
        <v>17</v>
      </c>
      <c r="B43" s="374"/>
      <c r="C43" s="373"/>
      <c r="D43" s="380">
        <v>714100</v>
      </c>
      <c r="E43" s="381"/>
      <c r="F43" s="384" t="s">
        <v>790</v>
      </c>
      <c r="G43" s="607"/>
      <c r="H43" s="383"/>
      <c r="I43" s="386"/>
      <c r="J43" s="370" t="e">
        <f t="shared" si="2"/>
        <v>#DIV/0!</v>
      </c>
      <c r="K43" s="370" t="e">
        <f t="shared" si="3"/>
        <v>#DIV/0!</v>
      </c>
    </row>
    <row r="44" spans="1:11">
      <c r="A44" s="373">
        <v>18</v>
      </c>
      <c r="B44" s="374" t="s">
        <v>791</v>
      </c>
      <c r="C44" s="373">
        <v>1132</v>
      </c>
      <c r="D44" s="373">
        <v>714110</v>
      </c>
      <c r="E44" s="390" t="s">
        <v>792</v>
      </c>
      <c r="F44" s="391" t="s">
        <v>793</v>
      </c>
      <c r="G44" s="607"/>
      <c r="H44" s="383"/>
      <c r="I44" s="386"/>
      <c r="J44" s="370" t="e">
        <f t="shared" si="2"/>
        <v>#DIV/0!</v>
      </c>
      <c r="K44" s="370" t="e">
        <f t="shared" si="3"/>
        <v>#DIV/0!</v>
      </c>
    </row>
    <row r="45" spans="1:11">
      <c r="A45" s="373">
        <v>19</v>
      </c>
      <c r="B45" s="374" t="s">
        <v>794</v>
      </c>
      <c r="C45" s="373">
        <v>1133</v>
      </c>
      <c r="D45" s="392">
        <v>714120</v>
      </c>
      <c r="E45" s="377" t="s">
        <v>795</v>
      </c>
      <c r="F45" s="391" t="s">
        <v>796</v>
      </c>
      <c r="G45" s="607"/>
      <c r="H45" s="383"/>
      <c r="I45" s="386"/>
      <c r="J45" s="370" t="e">
        <f t="shared" si="2"/>
        <v>#DIV/0!</v>
      </c>
      <c r="K45" s="370" t="e">
        <f t="shared" si="3"/>
        <v>#DIV/0!</v>
      </c>
    </row>
    <row r="46" spans="1:11">
      <c r="A46" s="373">
        <v>20</v>
      </c>
      <c r="B46" s="374" t="s">
        <v>797</v>
      </c>
      <c r="C46" s="373">
        <v>1134</v>
      </c>
      <c r="D46" s="392">
        <v>714130</v>
      </c>
      <c r="E46" s="381" t="s">
        <v>798</v>
      </c>
      <c r="F46" s="391" t="s">
        <v>799</v>
      </c>
      <c r="G46" s="607"/>
      <c r="H46" s="383"/>
      <c r="I46" s="386"/>
      <c r="J46" s="370" t="e">
        <f t="shared" si="2"/>
        <v>#DIV/0!</v>
      </c>
      <c r="K46" s="370" t="e">
        <f t="shared" si="3"/>
        <v>#DIV/0!</v>
      </c>
    </row>
    <row r="47" spans="1:11">
      <c r="A47" s="373">
        <v>21</v>
      </c>
      <c r="B47" s="374" t="s">
        <v>800</v>
      </c>
      <c r="C47" s="373">
        <v>1135</v>
      </c>
      <c r="D47" s="392">
        <v>714190</v>
      </c>
      <c r="E47" s="377" t="s">
        <v>801</v>
      </c>
      <c r="F47" s="391" t="s">
        <v>802</v>
      </c>
      <c r="G47" s="607"/>
      <c r="H47" s="383"/>
      <c r="I47" s="386"/>
      <c r="J47" s="370" t="e">
        <f t="shared" si="2"/>
        <v>#DIV/0!</v>
      </c>
      <c r="K47" s="370" t="e">
        <f t="shared" si="3"/>
        <v>#DIV/0!</v>
      </c>
    </row>
    <row r="48" spans="1:11">
      <c r="A48" s="373">
        <v>22</v>
      </c>
      <c r="B48" s="374" t="s">
        <v>803</v>
      </c>
      <c r="C48" s="373">
        <v>116</v>
      </c>
      <c r="D48" s="380">
        <v>715000</v>
      </c>
      <c r="E48" s="377" t="s">
        <v>804</v>
      </c>
      <c r="F48" s="384" t="s">
        <v>805</v>
      </c>
      <c r="G48" s="607"/>
      <c r="H48" s="383"/>
      <c r="I48" s="386"/>
      <c r="J48" s="370" t="e">
        <f t="shared" si="2"/>
        <v>#DIV/0!</v>
      </c>
      <c r="K48" s="370" t="e">
        <f t="shared" si="3"/>
        <v>#DIV/0!</v>
      </c>
    </row>
    <row r="49" spans="1:11">
      <c r="A49" s="373">
        <v>23</v>
      </c>
      <c r="B49" s="374" t="s">
        <v>763</v>
      </c>
      <c r="C49" s="373">
        <v>1111</v>
      </c>
      <c r="D49" s="380">
        <v>716000</v>
      </c>
      <c r="E49" s="377" t="s">
        <v>764</v>
      </c>
      <c r="F49" s="384" t="s">
        <v>806</v>
      </c>
      <c r="G49" s="607"/>
      <c r="H49" s="383"/>
      <c r="I49" s="386"/>
      <c r="J49" s="370" t="e">
        <f t="shared" si="2"/>
        <v>#DIV/0!</v>
      </c>
      <c r="K49" s="370" t="e">
        <f t="shared" si="3"/>
        <v>#DIV/0!</v>
      </c>
    </row>
    <row r="50" spans="1:11">
      <c r="A50" s="373">
        <v>24</v>
      </c>
      <c r="B50" s="374" t="s">
        <v>807</v>
      </c>
      <c r="C50" s="373">
        <v>114</v>
      </c>
      <c r="D50" s="380">
        <v>717000</v>
      </c>
      <c r="E50" s="381" t="s">
        <v>808</v>
      </c>
      <c r="F50" s="384" t="s">
        <v>809</v>
      </c>
      <c r="G50" s="607"/>
      <c r="H50" s="383"/>
      <c r="I50" s="386"/>
      <c r="J50" s="370" t="e">
        <f t="shared" si="2"/>
        <v>#DIV/0!</v>
      </c>
      <c r="K50" s="370" t="e">
        <f t="shared" si="3"/>
        <v>#DIV/0!</v>
      </c>
    </row>
    <row r="51" spans="1:11">
      <c r="A51" s="373">
        <v>25</v>
      </c>
      <c r="B51" s="374" t="s">
        <v>810</v>
      </c>
      <c r="C51" s="373">
        <v>116</v>
      </c>
      <c r="D51" s="380">
        <v>719000</v>
      </c>
      <c r="E51" s="377" t="s">
        <v>804</v>
      </c>
      <c r="F51" s="384" t="s">
        <v>51</v>
      </c>
      <c r="G51" s="607"/>
      <c r="H51" s="383"/>
      <c r="I51" s="386"/>
      <c r="J51" s="370" t="e">
        <f t="shared" si="2"/>
        <v>#DIV/0!</v>
      </c>
      <c r="K51" s="370" t="e">
        <f t="shared" si="3"/>
        <v>#DIV/0!</v>
      </c>
    </row>
    <row r="52" spans="1:11" ht="14.25" customHeight="1">
      <c r="A52" s="373">
        <v>26</v>
      </c>
      <c r="B52" s="374"/>
      <c r="C52" s="375">
        <v>14</v>
      </c>
      <c r="D52" s="376">
        <v>720000</v>
      </c>
      <c r="E52" s="382" t="s">
        <v>811</v>
      </c>
      <c r="F52" s="378" t="s">
        <v>812</v>
      </c>
      <c r="G52" s="606">
        <f>SUM(G53+G72+G82+G83)</f>
        <v>5746844</v>
      </c>
      <c r="H52" s="379">
        <f>SUM(H53+H72+H82+H83)</f>
        <v>529008</v>
      </c>
      <c r="I52" s="379">
        <f>SUM(I53+I72+I82+I83)</f>
        <v>1012658</v>
      </c>
      <c r="J52" s="370">
        <f t="shared" si="2"/>
        <v>9.2051915799350043E-2</v>
      </c>
      <c r="K52" s="370">
        <f t="shared" si="3"/>
        <v>0.52239551753899149</v>
      </c>
    </row>
    <row r="53" spans="1:11" ht="27" customHeight="1">
      <c r="A53" s="373">
        <v>27</v>
      </c>
      <c r="B53" s="374"/>
      <c r="C53" s="375"/>
      <c r="D53" s="393">
        <v>721000</v>
      </c>
      <c r="E53" s="382"/>
      <c r="F53" s="382" t="s">
        <v>813</v>
      </c>
      <c r="G53" s="608">
        <f>SUM(G54+G60+G62+G63+G64+G65+G71)</f>
        <v>0</v>
      </c>
      <c r="H53" s="385">
        <f>SUM(H54+H60+H62+H63+H64+H65+H71)</f>
        <v>0</v>
      </c>
      <c r="I53" s="385">
        <f>SUM(I54+I60+I62+I63+I64+I65+I71)</f>
        <v>0</v>
      </c>
      <c r="J53" s="370" t="e">
        <f t="shared" si="2"/>
        <v>#DIV/0!</v>
      </c>
      <c r="K53" s="370" t="e">
        <f t="shared" si="3"/>
        <v>#DIV/0!</v>
      </c>
    </row>
    <row r="54" spans="1:11" ht="13.5" customHeight="1">
      <c r="A54" s="373">
        <v>28</v>
      </c>
      <c r="B54" s="374"/>
      <c r="C54" s="375"/>
      <c r="D54" s="380">
        <v>721100</v>
      </c>
      <c r="E54" s="382" t="s">
        <v>814</v>
      </c>
      <c r="F54" s="382" t="s">
        <v>815</v>
      </c>
      <c r="G54" s="607"/>
      <c r="H54" s="383"/>
      <c r="I54" s="386"/>
      <c r="J54" s="370" t="e">
        <f t="shared" si="2"/>
        <v>#DIV/0!</v>
      </c>
      <c r="K54" s="370" t="e">
        <f t="shared" si="3"/>
        <v>#DIV/0!</v>
      </c>
    </row>
    <row r="55" spans="1:11" ht="13.5" customHeight="1">
      <c r="A55" s="373">
        <v>29</v>
      </c>
      <c r="B55" s="374"/>
      <c r="C55" s="375"/>
      <c r="D55" s="380">
        <v>721110</v>
      </c>
      <c r="E55" s="382"/>
      <c r="F55" s="394" t="s">
        <v>816</v>
      </c>
      <c r="G55" s="607"/>
      <c r="H55" s="383"/>
      <c r="I55" s="386"/>
      <c r="J55" s="370" t="e">
        <f t="shared" si="2"/>
        <v>#DIV/0!</v>
      </c>
      <c r="K55" s="370" t="e">
        <f t="shared" si="3"/>
        <v>#DIV/0!</v>
      </c>
    </row>
    <row r="56" spans="1:11" ht="15">
      <c r="A56" s="373">
        <v>30</v>
      </c>
      <c r="B56" s="374" t="s">
        <v>817</v>
      </c>
      <c r="C56" s="375">
        <v>1412</v>
      </c>
      <c r="D56" s="380">
        <v>721111</v>
      </c>
      <c r="E56" s="382" t="s">
        <v>818</v>
      </c>
      <c r="F56" s="395" t="s">
        <v>819</v>
      </c>
      <c r="G56" s="607"/>
      <c r="H56" s="383"/>
      <c r="I56" s="386"/>
      <c r="J56" s="370" t="e">
        <f t="shared" si="2"/>
        <v>#DIV/0!</v>
      </c>
      <c r="K56" s="370" t="e">
        <f t="shared" si="3"/>
        <v>#DIV/0!</v>
      </c>
    </row>
    <row r="57" spans="1:11" ht="15" customHeight="1">
      <c r="A57" s="373">
        <v>31</v>
      </c>
      <c r="B57" s="374" t="s">
        <v>820</v>
      </c>
      <c r="C57" s="375">
        <v>142</v>
      </c>
      <c r="D57" s="380">
        <v>721120</v>
      </c>
      <c r="E57" s="382" t="s">
        <v>821</v>
      </c>
      <c r="F57" s="394" t="s">
        <v>822</v>
      </c>
      <c r="G57" s="607"/>
      <c r="H57" s="383"/>
      <c r="I57" s="386"/>
      <c r="J57" s="370" t="e">
        <f t="shared" si="2"/>
        <v>#DIV/0!</v>
      </c>
      <c r="K57" s="370" t="e">
        <f t="shared" si="3"/>
        <v>#DIV/0!</v>
      </c>
    </row>
    <row r="58" spans="1:11" ht="26.25" customHeight="1">
      <c r="A58" s="373">
        <v>32</v>
      </c>
      <c r="B58" s="374" t="s">
        <v>823</v>
      </c>
      <c r="C58" s="396">
        <v>145</v>
      </c>
      <c r="D58" s="380">
        <v>721191</v>
      </c>
      <c r="E58" s="382" t="s">
        <v>824</v>
      </c>
      <c r="F58" s="394" t="s">
        <v>825</v>
      </c>
      <c r="G58" s="607"/>
      <c r="H58" s="383"/>
      <c r="I58" s="386"/>
      <c r="J58" s="370" t="e">
        <f t="shared" si="2"/>
        <v>#DIV/0!</v>
      </c>
      <c r="K58" s="370" t="e">
        <f t="shared" si="3"/>
        <v>#DIV/0!</v>
      </c>
    </row>
    <row r="59" spans="1:11" ht="15.75" customHeight="1">
      <c r="A59" s="373">
        <v>33</v>
      </c>
      <c r="B59" s="374" t="s">
        <v>826</v>
      </c>
      <c r="C59" s="396">
        <v>3214.2</v>
      </c>
      <c r="D59" s="380">
        <v>721192</v>
      </c>
      <c r="E59" s="382" t="s">
        <v>827</v>
      </c>
      <c r="F59" s="397" t="s">
        <v>828</v>
      </c>
      <c r="G59" s="607"/>
      <c r="H59" s="383"/>
      <c r="I59" s="386"/>
      <c r="J59" s="370" t="e">
        <f t="shared" si="2"/>
        <v>#DIV/0!</v>
      </c>
      <c r="K59" s="370" t="e">
        <f t="shared" si="3"/>
        <v>#DIV/0!</v>
      </c>
    </row>
    <row r="60" spans="1:11" ht="14.25" customHeight="1">
      <c r="A60" s="373">
        <v>34</v>
      </c>
      <c r="B60" s="374"/>
      <c r="C60" s="398">
        <v>141</v>
      </c>
      <c r="D60" s="399">
        <v>721200</v>
      </c>
      <c r="E60" s="382" t="s">
        <v>829</v>
      </c>
      <c r="F60" s="400" t="s">
        <v>830</v>
      </c>
      <c r="G60" s="607">
        <v>0</v>
      </c>
      <c r="H60" s="383">
        <v>0</v>
      </c>
      <c r="I60" s="386">
        <v>0</v>
      </c>
      <c r="J60" s="370" t="e">
        <f t="shared" si="2"/>
        <v>#DIV/0!</v>
      </c>
      <c r="K60" s="370" t="e">
        <f t="shared" si="3"/>
        <v>#DIV/0!</v>
      </c>
    </row>
    <row r="61" spans="1:11" ht="15" customHeight="1">
      <c r="A61" s="373">
        <v>35</v>
      </c>
      <c r="B61" s="374" t="s">
        <v>831</v>
      </c>
      <c r="C61" s="401">
        <v>142</v>
      </c>
      <c r="D61" s="399">
        <v>721214</v>
      </c>
      <c r="E61" s="382" t="s">
        <v>832</v>
      </c>
      <c r="F61" s="402" t="s">
        <v>833</v>
      </c>
      <c r="G61" s="607"/>
      <c r="H61" s="383"/>
      <c r="I61" s="386"/>
      <c r="J61" s="370" t="e">
        <f t="shared" si="2"/>
        <v>#DIV/0!</v>
      </c>
      <c r="K61" s="370" t="e">
        <f t="shared" si="3"/>
        <v>#DIV/0!</v>
      </c>
    </row>
    <row r="62" spans="1:11" ht="15.75" customHeight="1">
      <c r="A62" s="373">
        <v>36</v>
      </c>
      <c r="B62" s="374" t="s">
        <v>834</v>
      </c>
      <c r="C62" s="401">
        <v>145</v>
      </c>
      <c r="D62" s="399">
        <v>721300</v>
      </c>
      <c r="E62" s="382" t="s">
        <v>835</v>
      </c>
      <c r="F62" s="400" t="s">
        <v>836</v>
      </c>
      <c r="G62" s="607">
        <v>0</v>
      </c>
      <c r="H62" s="383">
        <v>0</v>
      </c>
      <c r="I62" s="386">
        <v>0</v>
      </c>
      <c r="J62" s="370" t="e">
        <f t="shared" si="2"/>
        <v>#DIV/0!</v>
      </c>
      <c r="K62" s="370" t="e">
        <f t="shared" si="3"/>
        <v>#DIV/0!</v>
      </c>
    </row>
    <row r="63" spans="1:11" ht="15" customHeight="1">
      <c r="A63" s="373">
        <v>37</v>
      </c>
      <c r="B63" s="374" t="s">
        <v>834</v>
      </c>
      <c r="C63" s="401">
        <v>145</v>
      </c>
      <c r="D63" s="399">
        <v>721400</v>
      </c>
      <c r="E63" s="382"/>
      <c r="F63" s="400" t="s">
        <v>837</v>
      </c>
      <c r="G63" s="607"/>
      <c r="H63" s="383"/>
      <c r="I63" s="386"/>
      <c r="J63" s="370" t="e">
        <f t="shared" si="2"/>
        <v>#DIV/0!</v>
      </c>
      <c r="K63" s="370" t="e">
        <f t="shared" si="3"/>
        <v>#DIV/0!</v>
      </c>
    </row>
    <row r="64" spans="1:11" ht="14.25" customHeight="1">
      <c r="A64" s="373">
        <v>38</v>
      </c>
      <c r="B64" s="374" t="s">
        <v>838</v>
      </c>
      <c r="C64" s="401">
        <v>145</v>
      </c>
      <c r="D64" s="399">
        <v>721500</v>
      </c>
      <c r="E64" s="382"/>
      <c r="F64" s="400" t="s">
        <v>839</v>
      </c>
      <c r="G64" s="607"/>
      <c r="H64" s="383"/>
      <c r="I64" s="386"/>
      <c r="J64" s="370" t="e">
        <f t="shared" si="2"/>
        <v>#DIV/0!</v>
      </c>
      <c r="K64" s="370" t="e">
        <f t="shared" si="3"/>
        <v>#DIV/0!</v>
      </c>
    </row>
    <row r="65" spans="1:11">
      <c r="A65" s="373">
        <v>39</v>
      </c>
      <c r="B65" s="374"/>
      <c r="C65" s="398"/>
      <c r="D65" s="399">
        <v>721600</v>
      </c>
      <c r="E65" s="382" t="s">
        <v>840</v>
      </c>
      <c r="F65" s="400" t="s">
        <v>76</v>
      </c>
      <c r="G65" s="607"/>
      <c r="H65" s="386"/>
      <c r="I65" s="386"/>
      <c r="J65" s="370" t="e">
        <f t="shared" si="2"/>
        <v>#DIV/0!</v>
      </c>
      <c r="K65" s="370" t="e">
        <f t="shared" si="3"/>
        <v>#DIV/0!</v>
      </c>
    </row>
    <row r="66" spans="1:11" ht="16.5" customHeight="1">
      <c r="A66" s="373">
        <v>40</v>
      </c>
      <c r="B66" s="374" t="s">
        <v>841</v>
      </c>
      <c r="C66" s="401">
        <v>311.2</v>
      </c>
      <c r="D66" s="399">
        <v>721611</v>
      </c>
      <c r="E66" s="382" t="s">
        <v>842</v>
      </c>
      <c r="F66" s="403" t="s">
        <v>843</v>
      </c>
      <c r="G66" s="607"/>
      <c r="H66" s="386"/>
      <c r="I66" s="386"/>
      <c r="J66" s="370" t="e">
        <f t="shared" si="2"/>
        <v>#DIV/0!</v>
      </c>
      <c r="K66" s="370" t="e">
        <f t="shared" si="3"/>
        <v>#DIV/0!</v>
      </c>
    </row>
    <row r="67" spans="1:11" ht="16.5" customHeight="1">
      <c r="A67" s="373">
        <v>41</v>
      </c>
      <c r="B67" s="374" t="s">
        <v>844</v>
      </c>
      <c r="C67" s="401">
        <v>3215.2</v>
      </c>
      <c r="D67" s="399">
        <v>721612</v>
      </c>
      <c r="E67" s="382" t="s">
        <v>845</v>
      </c>
      <c r="F67" s="403" t="s">
        <v>846</v>
      </c>
      <c r="G67" s="607"/>
      <c r="H67" s="386"/>
      <c r="I67" s="386"/>
      <c r="J67" s="370"/>
      <c r="K67" s="370"/>
    </row>
    <row r="68" spans="1:11" ht="16.5" customHeight="1">
      <c r="A68" s="373">
        <v>42</v>
      </c>
      <c r="B68" s="374" t="s">
        <v>844</v>
      </c>
      <c r="C68" s="401">
        <v>3215.2</v>
      </c>
      <c r="D68" s="399">
        <v>721613</v>
      </c>
      <c r="E68" s="382" t="s">
        <v>845</v>
      </c>
      <c r="F68" s="403" t="s">
        <v>847</v>
      </c>
      <c r="G68" s="607"/>
      <c r="H68" s="386"/>
      <c r="I68" s="386"/>
      <c r="J68" s="370"/>
      <c r="K68" s="370"/>
    </row>
    <row r="69" spans="1:11" ht="15.75" customHeight="1">
      <c r="A69" s="373">
        <v>43</v>
      </c>
      <c r="B69" s="374" t="s">
        <v>841</v>
      </c>
      <c r="C69" s="401">
        <v>311.2</v>
      </c>
      <c r="D69" s="399">
        <v>721614</v>
      </c>
      <c r="E69" s="382" t="s">
        <v>842</v>
      </c>
      <c r="F69" s="403" t="s">
        <v>848</v>
      </c>
      <c r="G69" s="607"/>
      <c r="H69" s="386"/>
      <c r="I69" s="386"/>
      <c r="J69" s="370" t="e">
        <f t="shared" ref="J69:J97" si="4">SUM(H69/G69)</f>
        <v>#DIV/0!</v>
      </c>
      <c r="K69" s="370" t="e">
        <f t="shared" ref="K69:K95" si="5">SUM(H69/I69)</f>
        <v>#DIV/0!</v>
      </c>
    </row>
    <row r="70" spans="1:11" ht="14.25" customHeight="1">
      <c r="A70" s="373">
        <v>44</v>
      </c>
      <c r="B70" s="374" t="s">
        <v>841</v>
      </c>
      <c r="C70" s="401">
        <v>311.2</v>
      </c>
      <c r="D70" s="399">
        <v>721615</v>
      </c>
      <c r="E70" s="382" t="s">
        <v>842</v>
      </c>
      <c r="F70" s="403" t="s">
        <v>849</v>
      </c>
      <c r="G70" s="607"/>
      <c r="H70" s="386"/>
      <c r="I70" s="386"/>
      <c r="J70" s="370" t="e">
        <f t="shared" si="4"/>
        <v>#DIV/0!</v>
      </c>
      <c r="K70" s="370" t="e">
        <f t="shared" si="5"/>
        <v>#DIV/0!</v>
      </c>
    </row>
    <row r="71" spans="1:11" ht="15.75" customHeight="1">
      <c r="A71" s="373">
        <v>45</v>
      </c>
      <c r="B71" s="374" t="s">
        <v>850</v>
      </c>
      <c r="C71" s="398"/>
      <c r="D71" s="399">
        <v>721700</v>
      </c>
      <c r="E71" s="382"/>
      <c r="F71" s="400" t="s">
        <v>851</v>
      </c>
      <c r="G71" s="607"/>
      <c r="H71" s="383"/>
      <c r="I71" s="386"/>
      <c r="J71" s="370" t="e">
        <f t="shared" si="4"/>
        <v>#DIV/0!</v>
      </c>
      <c r="K71" s="370" t="e">
        <f t="shared" si="5"/>
        <v>#DIV/0!</v>
      </c>
    </row>
    <row r="72" spans="1:11" ht="24.75" customHeight="1">
      <c r="A72" s="373">
        <v>46</v>
      </c>
      <c r="B72" s="374"/>
      <c r="C72" s="398"/>
      <c r="D72" s="399">
        <v>722000</v>
      </c>
      <c r="E72" s="382"/>
      <c r="F72" s="400" t="s">
        <v>852</v>
      </c>
      <c r="G72" s="607">
        <f>SUM(G73+G74+G75+G76+G77+G78+G79)</f>
        <v>5746844</v>
      </c>
      <c r="H72" s="383">
        <f>SUM(H73+H74+H75+H76+H77+H78+H79)</f>
        <v>529008</v>
      </c>
      <c r="I72" s="386">
        <f>SUM(I73+I74+I75+I76+I77+I78+I79)</f>
        <v>1012658</v>
      </c>
      <c r="J72" s="370">
        <f t="shared" si="4"/>
        <v>9.2051915799350043E-2</v>
      </c>
      <c r="K72" s="370">
        <f t="shared" si="5"/>
        <v>0.52239551753899149</v>
      </c>
    </row>
    <row r="73" spans="1:11">
      <c r="A73" s="373">
        <v>47</v>
      </c>
      <c r="B73" s="374" t="s">
        <v>853</v>
      </c>
      <c r="C73" s="401">
        <v>142</v>
      </c>
      <c r="D73" s="399">
        <v>722100</v>
      </c>
      <c r="E73" s="382" t="s">
        <v>854</v>
      </c>
      <c r="F73" s="400" t="s">
        <v>855</v>
      </c>
      <c r="G73" s="607"/>
      <c r="H73" s="383"/>
      <c r="I73" s="386"/>
      <c r="J73" s="370" t="e">
        <f t="shared" si="4"/>
        <v>#DIV/0!</v>
      </c>
      <c r="K73" s="370" t="e">
        <f t="shared" si="5"/>
        <v>#DIV/0!</v>
      </c>
    </row>
    <row r="74" spans="1:11">
      <c r="A74" s="373">
        <v>48</v>
      </c>
      <c r="B74" s="374" t="s">
        <v>853</v>
      </c>
      <c r="C74" s="401">
        <v>142</v>
      </c>
      <c r="D74" s="399">
        <v>722200</v>
      </c>
      <c r="E74" s="382" t="s">
        <v>854</v>
      </c>
      <c r="F74" s="400" t="s">
        <v>856</v>
      </c>
      <c r="G74" s="607"/>
      <c r="H74" s="383"/>
      <c r="I74" s="386"/>
      <c r="J74" s="370" t="e">
        <f t="shared" si="4"/>
        <v>#DIV/0!</v>
      </c>
      <c r="K74" s="370" t="e">
        <f t="shared" si="5"/>
        <v>#DIV/0!</v>
      </c>
    </row>
    <row r="75" spans="1:11">
      <c r="A75" s="373">
        <v>49</v>
      </c>
      <c r="B75" s="374" t="s">
        <v>853</v>
      </c>
      <c r="C75" s="401">
        <v>142</v>
      </c>
      <c r="D75" s="399">
        <v>722300</v>
      </c>
      <c r="E75" s="382" t="s">
        <v>854</v>
      </c>
      <c r="F75" s="400" t="s">
        <v>857</v>
      </c>
      <c r="G75" s="386"/>
      <c r="H75" s="383"/>
      <c r="I75" s="386"/>
      <c r="J75" s="370" t="e">
        <f t="shared" si="4"/>
        <v>#DIV/0!</v>
      </c>
      <c r="K75" s="370" t="e">
        <f t="shared" si="5"/>
        <v>#DIV/0!</v>
      </c>
    </row>
    <row r="76" spans="1:11">
      <c r="A76" s="373">
        <v>50</v>
      </c>
      <c r="B76" s="374" t="s">
        <v>853</v>
      </c>
      <c r="C76" s="401">
        <v>142</v>
      </c>
      <c r="D76" s="399">
        <v>722400</v>
      </c>
      <c r="E76" s="382" t="s">
        <v>854</v>
      </c>
      <c r="F76" s="400" t="s">
        <v>858</v>
      </c>
      <c r="G76" s="386">
        <v>4667782</v>
      </c>
      <c r="H76" s="383">
        <v>350932</v>
      </c>
      <c r="I76" s="386">
        <v>348320</v>
      </c>
      <c r="J76" s="370">
        <f t="shared" si="4"/>
        <v>7.5181745848456508E-2</v>
      </c>
      <c r="K76" s="370">
        <f t="shared" si="5"/>
        <v>1.0074988516306844</v>
      </c>
    </row>
    <row r="77" spans="1:11" ht="14.25" customHeight="1">
      <c r="A77" s="373">
        <v>51</v>
      </c>
      <c r="B77" s="374" t="s">
        <v>853</v>
      </c>
      <c r="C77" s="401">
        <v>142</v>
      </c>
      <c r="D77" s="399">
        <v>722500</v>
      </c>
      <c r="E77" s="382" t="s">
        <v>854</v>
      </c>
      <c r="F77" s="400" t="s">
        <v>859</v>
      </c>
      <c r="G77" s="386"/>
      <c r="H77" s="383"/>
      <c r="I77" s="386"/>
      <c r="J77" s="370" t="e">
        <f t="shared" si="4"/>
        <v>#DIV/0!</v>
      </c>
      <c r="K77" s="370" t="e">
        <f t="shared" si="5"/>
        <v>#DIV/0!</v>
      </c>
    </row>
    <row r="78" spans="1:11" ht="26.25" customHeight="1">
      <c r="A78" s="373">
        <v>52</v>
      </c>
      <c r="B78" s="374" t="s">
        <v>853</v>
      </c>
      <c r="C78" s="401">
        <v>142</v>
      </c>
      <c r="D78" s="399">
        <v>722600</v>
      </c>
      <c r="E78" s="382" t="s">
        <v>854</v>
      </c>
      <c r="F78" s="400" t="s">
        <v>860</v>
      </c>
      <c r="G78" s="386">
        <v>1079062</v>
      </c>
      <c r="H78" s="383">
        <v>178076</v>
      </c>
      <c r="I78" s="386">
        <v>664338</v>
      </c>
      <c r="J78" s="370">
        <f t="shared" si="4"/>
        <v>0.16502851550698663</v>
      </c>
      <c r="K78" s="370">
        <f t="shared" si="5"/>
        <v>0.26805029969684108</v>
      </c>
    </row>
    <row r="79" spans="1:11">
      <c r="A79" s="373">
        <v>53</v>
      </c>
      <c r="B79" s="404" t="s">
        <v>850</v>
      </c>
      <c r="C79" s="405">
        <v>145</v>
      </c>
      <c r="D79" s="406">
        <v>722700</v>
      </c>
      <c r="E79" s="382" t="s">
        <v>861</v>
      </c>
      <c r="F79" s="407" t="s">
        <v>862</v>
      </c>
      <c r="G79" s="386">
        <v>0</v>
      </c>
      <c r="H79" s="408">
        <v>0</v>
      </c>
      <c r="I79" s="408">
        <v>0</v>
      </c>
      <c r="J79" s="370" t="e">
        <f t="shared" si="4"/>
        <v>#DIV/0!</v>
      </c>
      <c r="K79" s="370" t="e">
        <f t="shared" si="5"/>
        <v>#DIV/0!</v>
      </c>
    </row>
    <row r="80" spans="1:11" ht="14.25" customHeight="1">
      <c r="A80" s="373">
        <v>54</v>
      </c>
      <c r="B80" s="404" t="s">
        <v>826</v>
      </c>
      <c r="C80" s="405">
        <v>3214.2</v>
      </c>
      <c r="D80" s="409">
        <v>722731</v>
      </c>
      <c r="E80" s="410" t="s">
        <v>863</v>
      </c>
      <c r="F80" s="411" t="s">
        <v>864</v>
      </c>
      <c r="G80" s="610"/>
      <c r="H80" s="408"/>
      <c r="I80" s="408"/>
      <c r="J80" s="370" t="e">
        <f t="shared" si="4"/>
        <v>#DIV/0!</v>
      </c>
      <c r="K80" s="370" t="e">
        <f t="shared" si="5"/>
        <v>#DIV/0!</v>
      </c>
    </row>
    <row r="81" spans="1:11" ht="15" customHeight="1">
      <c r="A81" s="373">
        <v>55</v>
      </c>
      <c r="B81" s="404" t="s">
        <v>850</v>
      </c>
      <c r="C81" s="405">
        <v>145</v>
      </c>
      <c r="D81" s="406">
        <v>722751</v>
      </c>
      <c r="E81" s="382" t="s">
        <v>865</v>
      </c>
      <c r="F81" s="403" t="s">
        <v>866</v>
      </c>
      <c r="G81" s="610"/>
      <c r="H81" s="408"/>
      <c r="I81" s="408"/>
      <c r="J81" s="370" t="e">
        <f t="shared" si="4"/>
        <v>#DIV/0!</v>
      </c>
      <c r="K81" s="370" t="e">
        <f t="shared" si="5"/>
        <v>#DIV/0!</v>
      </c>
    </row>
    <row r="82" spans="1:11">
      <c r="A82" s="373">
        <v>56</v>
      </c>
      <c r="B82" s="404" t="s">
        <v>850</v>
      </c>
      <c r="C82" s="401">
        <v>143</v>
      </c>
      <c r="D82" s="399">
        <v>723000</v>
      </c>
      <c r="E82" s="382" t="s">
        <v>867</v>
      </c>
      <c r="F82" s="400" t="s">
        <v>868</v>
      </c>
      <c r="G82" s="607"/>
      <c r="H82" s="383"/>
      <c r="I82" s="386"/>
      <c r="J82" s="370" t="e">
        <f t="shared" si="4"/>
        <v>#DIV/0!</v>
      </c>
      <c r="K82" s="370" t="e">
        <f t="shared" si="5"/>
        <v>#DIV/0!</v>
      </c>
    </row>
    <row r="83" spans="1:11">
      <c r="A83" s="373">
        <v>57</v>
      </c>
      <c r="B83" s="374" t="s">
        <v>869</v>
      </c>
      <c r="C83" s="401">
        <v>145</v>
      </c>
      <c r="D83" s="399">
        <v>777000</v>
      </c>
      <c r="E83" s="382" t="s">
        <v>835</v>
      </c>
      <c r="F83" s="400" t="s">
        <v>186</v>
      </c>
      <c r="G83" s="607"/>
      <c r="H83" s="383"/>
      <c r="I83" s="386"/>
      <c r="J83" s="370" t="e">
        <f t="shared" si="4"/>
        <v>#DIV/0!</v>
      </c>
      <c r="K83" s="370" t="e">
        <f t="shared" si="5"/>
        <v>#DIV/0!</v>
      </c>
    </row>
    <row r="84" spans="1:11" s="414" customFormat="1" ht="24">
      <c r="A84" s="373">
        <v>58</v>
      </c>
      <c r="B84" s="374"/>
      <c r="C84" s="375">
        <v>13</v>
      </c>
      <c r="D84" s="376"/>
      <c r="E84" s="412" t="s">
        <v>870</v>
      </c>
      <c r="F84" s="413" t="s">
        <v>871</v>
      </c>
      <c r="G84" s="606">
        <f>SUM(G85+G88+G104+G107)</f>
        <v>500745</v>
      </c>
      <c r="H84" s="379">
        <f>SUM(H85+H88+H104+H107)</f>
        <v>346860</v>
      </c>
      <c r="I84" s="379">
        <f>SUM(I85+I88+I104+I107)</f>
        <v>139332</v>
      </c>
      <c r="J84" s="370">
        <f t="shared" si="4"/>
        <v>0.69268789503639572</v>
      </c>
      <c r="K84" s="370">
        <f t="shared" si="5"/>
        <v>2.489449659805357</v>
      </c>
    </row>
    <row r="85" spans="1:11" ht="24">
      <c r="A85" s="373">
        <v>59</v>
      </c>
      <c r="B85" s="374" t="s">
        <v>872</v>
      </c>
      <c r="C85" s="401">
        <v>131</v>
      </c>
      <c r="D85" s="380"/>
      <c r="E85" s="415" t="s">
        <v>873</v>
      </c>
      <c r="F85" s="400" t="s">
        <v>874</v>
      </c>
      <c r="G85" s="607">
        <f>SUM(G86:G87)</f>
        <v>365745</v>
      </c>
      <c r="H85" s="383">
        <f>SUM(H86:H87)</f>
        <v>346623</v>
      </c>
      <c r="I85" s="386">
        <f>SUM(I86:I87)</f>
        <v>78211</v>
      </c>
      <c r="J85" s="370">
        <f t="shared" si="4"/>
        <v>0.94771767214862812</v>
      </c>
      <c r="K85" s="370">
        <f t="shared" si="5"/>
        <v>4.4318957691373333</v>
      </c>
    </row>
    <row r="86" spans="1:11" ht="12.75" customHeight="1">
      <c r="A86" s="373">
        <v>60</v>
      </c>
      <c r="B86" s="374" t="s">
        <v>875</v>
      </c>
      <c r="C86" s="401">
        <v>1311</v>
      </c>
      <c r="D86" s="399">
        <v>731110</v>
      </c>
      <c r="E86" s="416" t="s">
        <v>876</v>
      </c>
      <c r="F86" s="400" t="s">
        <v>877</v>
      </c>
      <c r="G86" s="608"/>
      <c r="H86" s="385"/>
      <c r="I86" s="385"/>
      <c r="J86" s="370" t="e">
        <f t="shared" si="4"/>
        <v>#DIV/0!</v>
      </c>
      <c r="K86" s="370" t="e">
        <f t="shared" si="5"/>
        <v>#DIV/0!</v>
      </c>
    </row>
    <row r="87" spans="1:11" ht="12.75" customHeight="1">
      <c r="A87" s="373">
        <v>61</v>
      </c>
      <c r="B87" s="374" t="s">
        <v>878</v>
      </c>
      <c r="C87" s="401">
        <v>1321</v>
      </c>
      <c r="D87" s="399">
        <v>731120</v>
      </c>
      <c r="E87" s="416" t="s">
        <v>876</v>
      </c>
      <c r="F87" s="417" t="s">
        <v>879</v>
      </c>
      <c r="G87" s="385">
        <v>365745</v>
      </c>
      <c r="H87" s="385">
        <v>346623</v>
      </c>
      <c r="I87" s="385">
        <v>78211</v>
      </c>
      <c r="J87" s="370">
        <f t="shared" si="4"/>
        <v>0.94771767214862812</v>
      </c>
      <c r="K87" s="370">
        <f t="shared" si="5"/>
        <v>4.4318957691373333</v>
      </c>
    </row>
    <row r="88" spans="1:11" ht="14.25" customHeight="1">
      <c r="A88" s="373">
        <v>62</v>
      </c>
      <c r="B88" s="374" t="s">
        <v>880</v>
      </c>
      <c r="C88" s="401">
        <v>133</v>
      </c>
      <c r="D88" s="399">
        <v>732100</v>
      </c>
      <c r="E88" s="377" t="s">
        <v>881</v>
      </c>
      <c r="F88" s="417" t="s">
        <v>882</v>
      </c>
      <c r="G88" s="386">
        <f>SUM(G89)</f>
        <v>105000</v>
      </c>
      <c r="H88" s="383">
        <f>SUM(H89)</f>
        <v>237</v>
      </c>
      <c r="I88" s="386">
        <f>SUM(I89)</f>
        <v>61121</v>
      </c>
      <c r="J88" s="370">
        <f t="shared" si="4"/>
        <v>2.2571428571428573E-3</v>
      </c>
      <c r="K88" s="370">
        <f t="shared" si="5"/>
        <v>3.8775543593854811E-3</v>
      </c>
    </row>
    <row r="89" spans="1:11" ht="15.75" customHeight="1">
      <c r="A89" s="373">
        <v>63</v>
      </c>
      <c r="B89" s="374" t="s">
        <v>880</v>
      </c>
      <c r="C89" s="401">
        <v>1331</v>
      </c>
      <c r="D89" s="399">
        <v>732110</v>
      </c>
      <c r="E89" s="416" t="s">
        <v>876</v>
      </c>
      <c r="F89" s="417" t="s">
        <v>883</v>
      </c>
      <c r="G89" s="386">
        <v>105000</v>
      </c>
      <c r="H89" s="386">
        <v>237</v>
      </c>
      <c r="I89" s="386">
        <v>61121</v>
      </c>
      <c r="J89" s="370">
        <f t="shared" si="4"/>
        <v>2.2571428571428573E-3</v>
      </c>
      <c r="K89" s="370">
        <f>SUM(H89/I93)</f>
        <v>4.2223409941207907E-3</v>
      </c>
    </row>
    <row r="90" spans="1:11">
      <c r="A90" s="373">
        <v>64</v>
      </c>
      <c r="B90" s="374" t="s">
        <v>880</v>
      </c>
      <c r="C90" s="401">
        <v>1331</v>
      </c>
      <c r="D90" s="418">
        <v>732111</v>
      </c>
      <c r="E90" s="377" t="s">
        <v>884</v>
      </c>
      <c r="F90" s="419" t="s">
        <v>885</v>
      </c>
      <c r="G90" s="629"/>
      <c r="H90" s="383"/>
      <c r="I90" s="386"/>
      <c r="J90" s="370" t="e">
        <f t="shared" si="4"/>
        <v>#DIV/0!</v>
      </c>
      <c r="K90" s="370" t="e">
        <f t="shared" si="5"/>
        <v>#DIV/0!</v>
      </c>
    </row>
    <row r="91" spans="1:11">
      <c r="A91" s="373">
        <v>65</v>
      </c>
      <c r="B91" s="374" t="s">
        <v>880</v>
      </c>
      <c r="C91" s="401">
        <v>1331</v>
      </c>
      <c r="D91" s="418">
        <v>732112</v>
      </c>
      <c r="E91" s="420" t="s">
        <v>886</v>
      </c>
      <c r="F91" s="419" t="s">
        <v>887</v>
      </c>
      <c r="G91" s="386">
        <v>5000</v>
      </c>
      <c r="H91" s="383">
        <v>0</v>
      </c>
      <c r="I91" s="386">
        <v>4991</v>
      </c>
      <c r="J91" s="370">
        <f t="shared" si="4"/>
        <v>0</v>
      </c>
      <c r="K91" s="370">
        <f t="shared" si="5"/>
        <v>0</v>
      </c>
    </row>
    <row r="92" spans="1:11">
      <c r="A92" s="373">
        <v>66</v>
      </c>
      <c r="B92" s="374" t="s">
        <v>880</v>
      </c>
      <c r="C92" s="401">
        <v>1331</v>
      </c>
      <c r="D92" s="418">
        <v>732113</v>
      </c>
      <c r="E92" s="420"/>
      <c r="F92" s="419" t="s">
        <v>888</v>
      </c>
      <c r="G92" s="629"/>
      <c r="H92" s="383"/>
      <c r="I92" s="386"/>
      <c r="J92" s="370" t="e">
        <f t="shared" si="4"/>
        <v>#DIV/0!</v>
      </c>
      <c r="K92" s="370" t="e">
        <f t="shared" si="5"/>
        <v>#DIV/0!</v>
      </c>
    </row>
    <row r="93" spans="1:11">
      <c r="A93" s="373">
        <v>67</v>
      </c>
      <c r="B93" s="374" t="s">
        <v>880</v>
      </c>
      <c r="C93" s="401">
        <v>1331</v>
      </c>
      <c r="D93" s="418">
        <v>732114</v>
      </c>
      <c r="E93" s="420" t="s">
        <v>889</v>
      </c>
      <c r="F93" s="419" t="s">
        <v>890</v>
      </c>
      <c r="G93" s="386">
        <v>100000</v>
      </c>
      <c r="H93" s="383">
        <v>0</v>
      </c>
      <c r="I93" s="386">
        <v>56130</v>
      </c>
      <c r="J93" s="370">
        <f t="shared" si="4"/>
        <v>0</v>
      </c>
      <c r="K93" s="370" t="e">
        <f>SUM(H93/#REF!)</f>
        <v>#REF!</v>
      </c>
    </row>
    <row r="94" spans="1:11">
      <c r="A94" s="373">
        <v>68</v>
      </c>
      <c r="B94" s="374" t="s">
        <v>880</v>
      </c>
      <c r="C94" s="401">
        <v>1331</v>
      </c>
      <c r="D94" s="418">
        <v>732115</v>
      </c>
      <c r="E94" s="420" t="s">
        <v>891</v>
      </c>
      <c r="F94" s="421" t="s">
        <v>892</v>
      </c>
      <c r="G94" s="607"/>
      <c r="H94" s="383"/>
      <c r="I94" s="386"/>
      <c r="J94" s="370" t="e">
        <f t="shared" si="4"/>
        <v>#DIV/0!</v>
      </c>
      <c r="K94" s="370" t="e">
        <f t="shared" si="5"/>
        <v>#DIV/0!</v>
      </c>
    </row>
    <row r="95" spans="1:11">
      <c r="A95" s="373">
        <v>69</v>
      </c>
      <c r="B95" s="374" t="s">
        <v>880</v>
      </c>
      <c r="C95" s="401">
        <v>1331</v>
      </c>
      <c r="D95" s="418">
        <v>732116</v>
      </c>
      <c r="E95" s="420" t="s">
        <v>891</v>
      </c>
      <c r="F95" s="421" t="s">
        <v>893</v>
      </c>
      <c r="G95" s="607"/>
      <c r="H95" s="383"/>
      <c r="I95" s="386"/>
      <c r="J95" s="370" t="e">
        <f t="shared" si="4"/>
        <v>#DIV/0!</v>
      </c>
      <c r="K95" s="370" t="e">
        <f t="shared" si="5"/>
        <v>#DIV/0!</v>
      </c>
    </row>
    <row r="96" spans="1:11">
      <c r="A96" s="373">
        <v>70</v>
      </c>
      <c r="B96" s="374" t="s">
        <v>880</v>
      </c>
      <c r="C96" s="401"/>
      <c r="D96" s="418">
        <v>732120</v>
      </c>
      <c r="E96" s="420"/>
      <c r="F96" s="421" t="s">
        <v>894</v>
      </c>
      <c r="G96" s="607"/>
      <c r="H96" s="383"/>
      <c r="I96" s="386"/>
      <c r="J96" s="370" t="e">
        <f t="shared" si="4"/>
        <v>#DIV/0!</v>
      </c>
      <c r="K96" s="370"/>
    </row>
    <row r="97" spans="1:11">
      <c r="A97" s="373">
        <v>71</v>
      </c>
      <c r="B97" s="374" t="s">
        <v>880</v>
      </c>
      <c r="C97" s="401"/>
      <c r="D97" s="418">
        <v>732130</v>
      </c>
      <c r="E97" s="420"/>
      <c r="F97" s="421" t="s">
        <v>895</v>
      </c>
      <c r="G97" s="607"/>
      <c r="H97" s="383"/>
      <c r="I97" s="386"/>
      <c r="J97" s="370" t="e">
        <f t="shared" si="4"/>
        <v>#DIV/0!</v>
      </c>
      <c r="K97" s="370"/>
    </row>
    <row r="98" spans="1:11">
      <c r="A98" s="373">
        <v>72</v>
      </c>
      <c r="B98" s="374" t="s">
        <v>880</v>
      </c>
      <c r="C98" s="401"/>
      <c r="D98" s="418">
        <v>732131</v>
      </c>
      <c r="E98" s="420"/>
      <c r="F98" s="421" t="s">
        <v>896</v>
      </c>
      <c r="G98" s="607"/>
      <c r="H98" s="383"/>
      <c r="I98" s="386"/>
      <c r="J98" s="370"/>
      <c r="K98" s="370"/>
    </row>
    <row r="99" spans="1:11" ht="13.5" customHeight="1">
      <c r="A99" s="373">
        <v>73</v>
      </c>
      <c r="B99" s="374" t="s">
        <v>880</v>
      </c>
      <c r="C99" s="401"/>
      <c r="D99" s="418">
        <v>732132</v>
      </c>
      <c r="E99" s="420"/>
      <c r="F99" s="421" t="s">
        <v>897</v>
      </c>
      <c r="G99" s="607"/>
      <c r="H99" s="383"/>
      <c r="I99" s="386"/>
      <c r="J99" s="370"/>
      <c r="K99" s="370"/>
    </row>
    <row r="100" spans="1:11">
      <c r="A100" s="373">
        <v>74</v>
      </c>
      <c r="B100" s="374" t="s">
        <v>880</v>
      </c>
      <c r="C100" s="401"/>
      <c r="D100" s="418">
        <v>732133</v>
      </c>
      <c r="E100" s="420"/>
      <c r="F100" s="421" t="s">
        <v>898</v>
      </c>
      <c r="G100" s="607"/>
      <c r="H100" s="383"/>
      <c r="I100" s="386"/>
      <c r="J100" s="370"/>
      <c r="K100" s="370"/>
    </row>
    <row r="101" spans="1:11" ht="13.5" customHeight="1">
      <c r="A101" s="373">
        <v>75</v>
      </c>
      <c r="B101" s="374" t="s">
        <v>880</v>
      </c>
      <c r="C101" s="401"/>
      <c r="D101" s="418">
        <v>732134</v>
      </c>
      <c r="E101" s="420"/>
      <c r="F101" s="421" t="s">
        <v>899</v>
      </c>
      <c r="G101" s="607"/>
      <c r="H101" s="383"/>
      <c r="I101" s="386"/>
      <c r="J101" s="370"/>
      <c r="K101" s="370"/>
    </row>
    <row r="102" spans="1:11" ht="12.75" customHeight="1">
      <c r="A102" s="373">
        <v>76</v>
      </c>
      <c r="B102" s="374" t="s">
        <v>880</v>
      </c>
      <c r="C102" s="401"/>
      <c r="D102" s="418">
        <v>732140</v>
      </c>
      <c r="E102" s="420"/>
      <c r="F102" s="421" t="s">
        <v>900</v>
      </c>
      <c r="G102" s="607"/>
      <c r="H102" s="383"/>
      <c r="I102" s="386"/>
      <c r="J102" s="370"/>
      <c r="K102" s="370"/>
    </row>
    <row r="103" spans="1:11" ht="14.25" customHeight="1">
      <c r="A103" s="373">
        <v>77</v>
      </c>
      <c r="B103" s="374" t="s">
        <v>880</v>
      </c>
      <c r="C103" s="398"/>
      <c r="D103" s="422" t="s">
        <v>901</v>
      </c>
      <c r="E103" s="423" t="s">
        <v>902</v>
      </c>
      <c r="F103" s="424" t="s">
        <v>903</v>
      </c>
      <c r="G103" s="607"/>
      <c r="H103" s="383"/>
      <c r="I103" s="386"/>
      <c r="J103" s="370" t="e">
        <f>SUM(H103/G103)</f>
        <v>#DIV/0!</v>
      </c>
      <c r="K103" s="370" t="e">
        <f>SUM(H103/I103)</f>
        <v>#DIV/0!</v>
      </c>
    </row>
    <row r="104" spans="1:11">
      <c r="A104" s="373">
        <v>78</v>
      </c>
      <c r="B104" s="374" t="s">
        <v>904</v>
      </c>
      <c r="C104" s="425">
        <v>144</v>
      </c>
      <c r="D104" s="399">
        <v>733100</v>
      </c>
      <c r="E104" s="381" t="s">
        <v>905</v>
      </c>
      <c r="F104" s="426" t="s">
        <v>906</v>
      </c>
      <c r="G104" s="607"/>
      <c r="H104" s="383"/>
      <c r="I104" s="386"/>
      <c r="J104" s="370" t="e">
        <f>SUM(H104/G104)</f>
        <v>#DIV/0!</v>
      </c>
      <c r="K104" s="370" t="e">
        <f>SUM(H104/I104)</f>
        <v>#DIV/0!</v>
      </c>
    </row>
    <row r="105" spans="1:11">
      <c r="A105" s="373">
        <v>79</v>
      </c>
      <c r="B105" s="374" t="s">
        <v>850</v>
      </c>
      <c r="C105" s="401">
        <v>1441</v>
      </c>
      <c r="D105" s="418">
        <v>733110</v>
      </c>
      <c r="E105" s="377" t="s">
        <v>907</v>
      </c>
      <c r="F105" s="427" t="s">
        <v>908</v>
      </c>
      <c r="G105" s="607"/>
      <c r="H105" s="383"/>
      <c r="I105" s="386"/>
      <c r="J105" s="370" t="e">
        <f>SUM(H105/G105)</f>
        <v>#DIV/0!</v>
      </c>
      <c r="K105" s="370" t="e">
        <f>SUM(H105/I105)</f>
        <v>#DIV/0!</v>
      </c>
    </row>
    <row r="106" spans="1:11">
      <c r="A106" s="373">
        <v>80</v>
      </c>
      <c r="B106" s="374" t="s">
        <v>850</v>
      </c>
      <c r="C106" s="401">
        <v>1441</v>
      </c>
      <c r="D106" s="418">
        <v>733120</v>
      </c>
      <c r="E106" s="381" t="s">
        <v>909</v>
      </c>
      <c r="F106" s="391" t="s">
        <v>910</v>
      </c>
      <c r="G106" s="607"/>
      <c r="H106" s="383"/>
      <c r="I106" s="386"/>
      <c r="J106" s="370" t="e">
        <f>SUM(H106/G106)</f>
        <v>#DIV/0!</v>
      </c>
      <c r="K106" s="370" t="e">
        <f>SUM(H106/I106)</f>
        <v>#DIV/0!</v>
      </c>
    </row>
    <row r="107" spans="1:11">
      <c r="A107" s="373">
        <v>81</v>
      </c>
      <c r="B107" s="374" t="s">
        <v>911</v>
      </c>
      <c r="C107" s="401"/>
      <c r="D107" s="399">
        <v>741000</v>
      </c>
      <c r="E107" s="377"/>
      <c r="F107" s="413" t="s">
        <v>912</v>
      </c>
      <c r="G107" s="611">
        <f>SUM(G108+G111+G119)</f>
        <v>30000</v>
      </c>
      <c r="H107" s="428">
        <f>SUM(H108+H111+H119)</f>
        <v>0</v>
      </c>
      <c r="I107" s="428">
        <f>SUM(I108+I111+I119)</f>
        <v>0</v>
      </c>
      <c r="J107" s="370">
        <f>SUM(H107/G107)</f>
        <v>0</v>
      </c>
      <c r="K107" s="370" t="e">
        <f>SUM(H107/I107)</f>
        <v>#DIV/0!</v>
      </c>
    </row>
    <row r="108" spans="1:11" ht="24">
      <c r="A108" s="373">
        <v>82</v>
      </c>
      <c r="B108" s="374" t="s">
        <v>911</v>
      </c>
      <c r="C108" s="401"/>
      <c r="D108" s="399">
        <v>741100</v>
      </c>
      <c r="E108" s="377"/>
      <c r="F108" s="384" t="s">
        <v>913</v>
      </c>
      <c r="G108" s="607">
        <f>SUM(G109:G110)</f>
        <v>0</v>
      </c>
      <c r="H108" s="383">
        <f>SUM(H109:H110)</f>
        <v>0</v>
      </c>
      <c r="I108" s="386">
        <f>SUM(I109:I110)</f>
        <v>0</v>
      </c>
      <c r="J108" s="370"/>
      <c r="K108" s="370"/>
    </row>
    <row r="109" spans="1:11">
      <c r="A109" s="373">
        <v>83</v>
      </c>
      <c r="B109" s="374" t="s">
        <v>914</v>
      </c>
      <c r="C109" s="401"/>
      <c r="D109" s="399">
        <v>741110</v>
      </c>
      <c r="E109" s="381"/>
      <c r="F109" s="429" t="s">
        <v>169</v>
      </c>
      <c r="G109" s="607"/>
      <c r="H109" s="383"/>
      <c r="I109" s="386"/>
      <c r="J109" s="370" t="e">
        <f>SUM(H109/G109)</f>
        <v>#DIV/0!</v>
      </c>
      <c r="K109" s="370" t="e">
        <f>SUM(H109/I109)</f>
        <v>#DIV/0!</v>
      </c>
    </row>
    <row r="110" spans="1:11">
      <c r="A110" s="373">
        <v>84</v>
      </c>
      <c r="B110" s="374" t="s">
        <v>915</v>
      </c>
      <c r="C110" s="401"/>
      <c r="D110" s="399">
        <v>741120</v>
      </c>
      <c r="E110" s="381"/>
      <c r="F110" s="429" t="s">
        <v>170</v>
      </c>
      <c r="G110" s="607"/>
      <c r="H110" s="383"/>
      <c r="I110" s="386"/>
      <c r="J110" s="370"/>
      <c r="K110" s="370"/>
    </row>
    <row r="111" spans="1:11">
      <c r="A111" s="373">
        <v>85</v>
      </c>
      <c r="B111" s="374" t="s">
        <v>916</v>
      </c>
      <c r="C111" s="401"/>
      <c r="D111" s="399">
        <v>742100</v>
      </c>
      <c r="E111" s="381"/>
      <c r="F111" s="429" t="s">
        <v>917</v>
      </c>
      <c r="G111" s="607">
        <f>SUM(G112)</f>
        <v>30000</v>
      </c>
      <c r="H111" s="383">
        <f>SUM(H112)</f>
        <v>0</v>
      </c>
      <c r="I111" s="386">
        <f>SUM(I112)</f>
        <v>0</v>
      </c>
      <c r="J111" s="370"/>
      <c r="K111" s="370"/>
    </row>
    <row r="112" spans="1:11">
      <c r="A112" s="373">
        <v>86</v>
      </c>
      <c r="B112" s="374" t="s">
        <v>916</v>
      </c>
      <c r="C112" s="401"/>
      <c r="D112" s="399">
        <v>742110</v>
      </c>
      <c r="E112" s="381"/>
      <c r="F112" s="429" t="s">
        <v>173</v>
      </c>
      <c r="G112" s="386">
        <v>30000</v>
      </c>
      <c r="H112" s="383"/>
      <c r="I112" s="386"/>
      <c r="J112" s="370"/>
      <c r="K112" s="370"/>
    </row>
    <row r="113" spans="1:11">
      <c r="A113" s="373">
        <v>87</v>
      </c>
      <c r="B113" s="374" t="s">
        <v>916</v>
      </c>
      <c r="C113" s="401"/>
      <c r="D113" s="418">
        <v>742111</v>
      </c>
      <c r="E113" s="381"/>
      <c r="F113" s="391" t="s">
        <v>918</v>
      </c>
      <c r="G113" s="607"/>
      <c r="H113" s="383"/>
      <c r="I113" s="386"/>
      <c r="J113" s="370"/>
      <c r="K113" s="370"/>
    </row>
    <row r="114" spans="1:11">
      <c r="A114" s="373">
        <v>88</v>
      </c>
      <c r="B114" s="374" t="s">
        <v>916</v>
      </c>
      <c r="C114" s="401"/>
      <c r="D114" s="418">
        <v>742112</v>
      </c>
      <c r="E114" s="381"/>
      <c r="F114" s="391" t="s">
        <v>919</v>
      </c>
      <c r="G114" s="607"/>
      <c r="H114" s="383"/>
      <c r="I114" s="386"/>
      <c r="J114" s="370"/>
      <c r="K114" s="370"/>
    </row>
    <row r="115" spans="1:11">
      <c r="A115" s="373">
        <v>89</v>
      </c>
      <c r="B115" s="374" t="s">
        <v>916</v>
      </c>
      <c r="C115" s="401"/>
      <c r="D115" s="418">
        <v>742113</v>
      </c>
      <c r="E115" s="381"/>
      <c r="F115" s="391" t="s">
        <v>920</v>
      </c>
      <c r="G115" s="607"/>
      <c r="H115" s="383"/>
      <c r="I115" s="386"/>
      <c r="J115" s="370"/>
      <c r="K115" s="370"/>
    </row>
    <row r="116" spans="1:11">
      <c r="A116" s="373">
        <v>90</v>
      </c>
      <c r="B116" s="374" t="s">
        <v>916</v>
      </c>
      <c r="C116" s="401"/>
      <c r="D116" s="418">
        <v>742114</v>
      </c>
      <c r="E116" s="381"/>
      <c r="F116" s="391" t="s">
        <v>921</v>
      </c>
      <c r="G116" s="386">
        <v>0</v>
      </c>
      <c r="H116" s="383"/>
      <c r="I116" s="386"/>
      <c r="J116" s="370"/>
      <c r="K116" s="370"/>
    </row>
    <row r="117" spans="1:11">
      <c r="A117" s="373">
        <v>91</v>
      </c>
      <c r="B117" s="374" t="s">
        <v>916</v>
      </c>
      <c r="C117" s="401"/>
      <c r="D117" s="418">
        <v>742115</v>
      </c>
      <c r="E117" s="381"/>
      <c r="F117" s="391" t="s">
        <v>922</v>
      </c>
      <c r="G117" s="607"/>
      <c r="H117" s="383"/>
      <c r="I117" s="386"/>
      <c r="J117" s="370"/>
      <c r="K117" s="370"/>
    </row>
    <row r="118" spans="1:11">
      <c r="A118" s="373">
        <v>92</v>
      </c>
      <c r="B118" s="374" t="s">
        <v>916</v>
      </c>
      <c r="C118" s="401"/>
      <c r="D118" s="418">
        <v>742116</v>
      </c>
      <c r="E118" s="381"/>
      <c r="F118" s="391" t="s">
        <v>923</v>
      </c>
      <c r="G118" s="607"/>
      <c r="H118" s="383"/>
      <c r="I118" s="386"/>
      <c r="J118" s="370"/>
      <c r="K118" s="370"/>
    </row>
    <row r="119" spans="1:11">
      <c r="A119" s="373">
        <v>93</v>
      </c>
      <c r="B119" s="374" t="s">
        <v>924</v>
      </c>
      <c r="C119" s="401"/>
      <c r="D119" s="399">
        <v>742200</v>
      </c>
      <c r="E119" s="381"/>
      <c r="F119" s="429" t="s">
        <v>181</v>
      </c>
      <c r="G119" s="607"/>
      <c r="H119" s="383">
        <v>0</v>
      </c>
      <c r="I119" s="386">
        <v>0</v>
      </c>
      <c r="J119" s="370"/>
      <c r="K119" s="370"/>
    </row>
    <row r="120" spans="1:11" s="349" customFormat="1" ht="20.25" customHeight="1">
      <c r="A120" s="430">
        <v>94</v>
      </c>
      <c r="B120" s="430"/>
      <c r="C120" s="430">
        <v>2</v>
      </c>
      <c r="D120" s="430"/>
      <c r="E120" s="382"/>
      <c r="F120" s="372" t="s">
        <v>925</v>
      </c>
      <c r="G120" s="619">
        <f>SUM(G121+G135+G137+G192+G197)</f>
        <v>6097589</v>
      </c>
      <c r="H120" s="619">
        <f>SUM(H121+H135+H137+H192+H197)</f>
        <v>2449489</v>
      </c>
      <c r="I120" s="619">
        <f>SUM(I121+I135+I137+I192+I197)</f>
        <v>2448710</v>
      </c>
      <c r="J120" s="370">
        <f t="shared" ref="J120:J144" si="6">SUM(H120/G120)</f>
        <v>0.40171434972084868</v>
      </c>
      <c r="K120" s="370">
        <f t="shared" ref="K120:K144" si="7">SUM(H120/I120)</f>
        <v>1.0003181266871128</v>
      </c>
    </row>
    <row r="121" spans="1:11" ht="26.25" customHeight="1">
      <c r="A121" s="373">
        <v>95</v>
      </c>
      <c r="B121" s="374"/>
      <c r="C121" s="373">
        <v>21</v>
      </c>
      <c r="D121" s="431" t="s">
        <v>926</v>
      </c>
      <c r="E121" s="382"/>
      <c r="F121" s="378" t="s">
        <v>927</v>
      </c>
      <c r="G121" s="611">
        <f>SUM(G122+G134)</f>
        <v>4961232</v>
      </c>
      <c r="H121" s="428">
        <f>SUM(H122+H134)</f>
        <v>2214085</v>
      </c>
      <c r="I121" s="428">
        <f>SUM(I122+I134)</f>
        <v>2237894</v>
      </c>
      <c r="J121" s="370">
        <f t="shared" si="6"/>
        <v>0.44627725532690266</v>
      </c>
      <c r="K121" s="370">
        <f t="shared" si="7"/>
        <v>0.98936097956382207</v>
      </c>
    </row>
    <row r="122" spans="1:11" ht="12" customHeight="1">
      <c r="A122" s="373">
        <v>96</v>
      </c>
      <c r="B122" s="374" t="s">
        <v>928</v>
      </c>
      <c r="C122" s="373">
        <v>211</v>
      </c>
      <c r="D122" s="399">
        <v>611000</v>
      </c>
      <c r="E122" s="382" t="s">
        <v>929</v>
      </c>
      <c r="F122" s="382" t="s">
        <v>930</v>
      </c>
      <c r="G122" s="386">
        <f>SUM(G123+G128)</f>
        <v>4506732</v>
      </c>
      <c r="H122" s="383">
        <f>SUM(H123+H128)</f>
        <v>2015302</v>
      </c>
      <c r="I122" s="386">
        <f>SUM(I123+I128)</f>
        <v>2039009</v>
      </c>
      <c r="J122" s="370">
        <f t="shared" si="6"/>
        <v>0.44717591372196086</v>
      </c>
      <c r="K122" s="370">
        <f t="shared" si="7"/>
        <v>0.98837327348726756</v>
      </c>
    </row>
    <row r="123" spans="1:11">
      <c r="A123" s="373">
        <v>97</v>
      </c>
      <c r="B123" s="374" t="s">
        <v>928</v>
      </c>
      <c r="C123" s="373">
        <v>211</v>
      </c>
      <c r="D123" s="380">
        <v>611100</v>
      </c>
      <c r="E123" s="432" t="s">
        <v>931</v>
      </c>
      <c r="F123" s="384" t="s">
        <v>244</v>
      </c>
      <c r="G123" s="386">
        <v>4142711</v>
      </c>
      <c r="H123" s="383">
        <v>1893166</v>
      </c>
      <c r="I123" s="386">
        <v>1888939</v>
      </c>
      <c r="J123" s="370">
        <f t="shared" si="6"/>
        <v>0.45698722406655934</v>
      </c>
      <c r="K123" s="370">
        <f t="shared" si="7"/>
        <v>1.0022377641628448</v>
      </c>
    </row>
    <row r="124" spans="1:11">
      <c r="A124" s="373">
        <v>98</v>
      </c>
      <c r="B124" s="374"/>
      <c r="C124" s="373"/>
      <c r="D124" s="380">
        <v>611130</v>
      </c>
      <c r="E124" s="432"/>
      <c r="F124" s="433" t="s">
        <v>932</v>
      </c>
      <c r="G124" s="386">
        <v>0</v>
      </c>
      <c r="H124" s="383">
        <v>586881</v>
      </c>
      <c r="I124" s="386">
        <v>587183</v>
      </c>
      <c r="J124" s="370" t="e">
        <f t="shared" si="6"/>
        <v>#DIV/0!</v>
      </c>
      <c r="K124" s="370">
        <f t="shared" si="7"/>
        <v>0.99948567993283188</v>
      </c>
    </row>
    <row r="125" spans="1:11" ht="29.25" customHeight="1">
      <c r="A125" s="373">
        <v>99</v>
      </c>
      <c r="B125" s="374" t="s">
        <v>928</v>
      </c>
      <c r="C125" s="380">
        <v>273</v>
      </c>
      <c r="D125" s="380">
        <v>611154</v>
      </c>
      <c r="E125" s="432" t="s">
        <v>933</v>
      </c>
      <c r="F125" s="434" t="s">
        <v>934</v>
      </c>
      <c r="G125" s="386"/>
      <c r="H125" s="383"/>
      <c r="I125" s="386"/>
      <c r="J125" s="370" t="e">
        <f t="shared" si="6"/>
        <v>#DIV/0!</v>
      </c>
      <c r="K125" s="370" t="e">
        <f t="shared" si="7"/>
        <v>#DIV/0!</v>
      </c>
    </row>
    <row r="126" spans="1:11" ht="28.5" customHeight="1">
      <c r="A126" s="373">
        <v>100</v>
      </c>
      <c r="B126" s="374" t="s">
        <v>928</v>
      </c>
      <c r="C126" s="380">
        <v>273</v>
      </c>
      <c r="D126" s="380">
        <v>611155</v>
      </c>
      <c r="E126" s="432" t="s">
        <v>933</v>
      </c>
      <c r="F126" s="434" t="s">
        <v>935</v>
      </c>
      <c r="G126" s="386"/>
      <c r="H126" s="383"/>
      <c r="I126" s="386"/>
      <c r="J126" s="370" t="e">
        <f t="shared" si="6"/>
        <v>#DIV/0!</v>
      </c>
      <c r="K126" s="370" t="e">
        <f t="shared" si="7"/>
        <v>#DIV/0!</v>
      </c>
    </row>
    <row r="127" spans="1:11" ht="28.5" customHeight="1">
      <c r="A127" s="373">
        <v>101</v>
      </c>
      <c r="B127" s="374" t="s">
        <v>928</v>
      </c>
      <c r="C127" s="380">
        <v>273</v>
      </c>
      <c r="D127" s="380">
        <v>611156</v>
      </c>
      <c r="E127" s="432" t="s">
        <v>933</v>
      </c>
      <c r="F127" s="434" t="s">
        <v>936</v>
      </c>
      <c r="G127" s="386"/>
      <c r="H127" s="383"/>
      <c r="I127" s="386"/>
      <c r="J127" s="370" t="e">
        <f t="shared" si="6"/>
        <v>#DIV/0!</v>
      </c>
      <c r="K127" s="370" t="e">
        <f t="shared" si="7"/>
        <v>#DIV/0!</v>
      </c>
    </row>
    <row r="128" spans="1:11">
      <c r="A128" s="373">
        <v>102</v>
      </c>
      <c r="B128" s="374" t="s">
        <v>928</v>
      </c>
      <c r="C128" s="380">
        <v>211</v>
      </c>
      <c r="D128" s="380">
        <v>611200</v>
      </c>
      <c r="E128" s="432" t="s">
        <v>933</v>
      </c>
      <c r="F128" s="384" t="s">
        <v>937</v>
      </c>
      <c r="G128" s="386">
        <v>364021</v>
      </c>
      <c r="H128" s="383">
        <v>122136</v>
      </c>
      <c r="I128" s="386">
        <v>150070</v>
      </c>
      <c r="J128" s="370">
        <f t="shared" si="6"/>
        <v>0.33551910466703844</v>
      </c>
      <c r="K128" s="370">
        <f t="shared" si="7"/>
        <v>0.81386019857399883</v>
      </c>
    </row>
    <row r="129" spans="1:11" ht="15.75" customHeight="1">
      <c r="A129" s="373">
        <v>103</v>
      </c>
      <c r="B129" s="374" t="s">
        <v>938</v>
      </c>
      <c r="C129" s="380">
        <v>273</v>
      </c>
      <c r="D129" s="380">
        <v>611225</v>
      </c>
      <c r="E129" s="432" t="s">
        <v>933</v>
      </c>
      <c r="F129" s="434" t="s">
        <v>939</v>
      </c>
      <c r="G129" s="386">
        <v>67000</v>
      </c>
      <c r="H129" s="383">
        <v>0</v>
      </c>
      <c r="I129" s="386">
        <v>0</v>
      </c>
      <c r="J129" s="370">
        <f t="shared" si="6"/>
        <v>0</v>
      </c>
      <c r="K129" s="370" t="e">
        <f t="shared" si="7"/>
        <v>#DIV/0!</v>
      </c>
    </row>
    <row r="130" spans="1:11" ht="18" customHeight="1">
      <c r="A130" s="373">
        <v>104</v>
      </c>
      <c r="B130" s="374" t="s">
        <v>928</v>
      </c>
      <c r="C130" s="380">
        <v>282</v>
      </c>
      <c r="D130" s="380">
        <v>611226</v>
      </c>
      <c r="E130" s="432" t="s">
        <v>933</v>
      </c>
      <c r="F130" s="434" t="s">
        <v>940</v>
      </c>
      <c r="G130" s="386"/>
      <c r="H130" s="383"/>
      <c r="I130" s="386"/>
      <c r="J130" s="370" t="e">
        <f t="shared" si="6"/>
        <v>#DIV/0!</v>
      </c>
      <c r="K130" s="370" t="e">
        <f t="shared" si="7"/>
        <v>#DIV/0!</v>
      </c>
    </row>
    <row r="131" spans="1:11" ht="14.25" customHeight="1">
      <c r="A131" s="373">
        <v>105</v>
      </c>
      <c r="B131" s="374" t="s">
        <v>938</v>
      </c>
      <c r="C131" s="380">
        <v>273</v>
      </c>
      <c r="D131" s="380">
        <v>611227</v>
      </c>
      <c r="E131" s="432" t="s">
        <v>933</v>
      </c>
      <c r="F131" s="434" t="s">
        <v>941</v>
      </c>
      <c r="G131" s="386">
        <v>16650</v>
      </c>
      <c r="H131" s="383">
        <v>3712</v>
      </c>
      <c r="I131" s="386">
        <v>7276</v>
      </c>
      <c r="J131" s="370">
        <f t="shared" si="6"/>
        <v>0.22294294294294295</v>
      </c>
      <c r="K131" s="370">
        <f t="shared" si="7"/>
        <v>0.51017042330951068</v>
      </c>
    </row>
    <row r="132" spans="1:11" ht="14.25" customHeight="1">
      <c r="A132" s="373">
        <v>106</v>
      </c>
      <c r="B132" s="374" t="s">
        <v>938</v>
      </c>
      <c r="C132" s="380">
        <v>273</v>
      </c>
      <c r="D132" s="380">
        <v>611228</v>
      </c>
      <c r="E132" s="432" t="s">
        <v>933</v>
      </c>
      <c r="F132" s="434" t="s">
        <v>942</v>
      </c>
      <c r="G132" s="386"/>
      <c r="H132" s="383"/>
      <c r="I132" s="386">
        <v>1824</v>
      </c>
      <c r="J132" s="370" t="e">
        <f t="shared" si="6"/>
        <v>#DIV/0!</v>
      </c>
      <c r="K132" s="370">
        <f t="shared" si="7"/>
        <v>0</v>
      </c>
    </row>
    <row r="133" spans="1:11" ht="15" customHeight="1">
      <c r="A133" s="373">
        <v>107</v>
      </c>
      <c r="B133" s="374" t="s">
        <v>938</v>
      </c>
      <c r="C133" s="380">
        <v>273</v>
      </c>
      <c r="D133" s="380">
        <v>611229</v>
      </c>
      <c r="E133" s="432" t="s">
        <v>933</v>
      </c>
      <c r="F133" s="434" t="s">
        <v>943</v>
      </c>
      <c r="G133" s="386"/>
      <c r="H133" s="383">
        <v>1856</v>
      </c>
      <c r="I133" s="386"/>
      <c r="J133" s="370" t="e">
        <f t="shared" si="6"/>
        <v>#DIV/0!</v>
      </c>
      <c r="K133" s="370" t="e">
        <f t="shared" si="7"/>
        <v>#DIV/0!</v>
      </c>
    </row>
    <row r="134" spans="1:11" ht="15" customHeight="1">
      <c r="A134" s="373">
        <v>108</v>
      </c>
      <c r="B134" s="374" t="s">
        <v>944</v>
      </c>
      <c r="C134" s="373">
        <v>212</v>
      </c>
      <c r="D134" s="380">
        <v>612000</v>
      </c>
      <c r="E134" s="432" t="s">
        <v>945</v>
      </c>
      <c r="F134" s="400" t="s">
        <v>247</v>
      </c>
      <c r="G134" s="386">
        <v>454500</v>
      </c>
      <c r="H134" s="383">
        <v>198783</v>
      </c>
      <c r="I134" s="386">
        <v>198885</v>
      </c>
      <c r="J134" s="370">
        <f t="shared" si="6"/>
        <v>0.43736633663366337</v>
      </c>
      <c r="K134" s="370">
        <f t="shared" si="7"/>
        <v>0.99948714081001588</v>
      </c>
    </row>
    <row r="135" spans="1:11" ht="12" customHeight="1">
      <c r="A135" s="373">
        <v>109</v>
      </c>
      <c r="B135" s="374" t="s">
        <v>946</v>
      </c>
      <c r="C135" s="398">
        <v>22</v>
      </c>
      <c r="D135" s="435">
        <v>613000</v>
      </c>
      <c r="E135" s="436" t="s">
        <v>947</v>
      </c>
      <c r="F135" s="437" t="s">
        <v>948</v>
      </c>
      <c r="G135" s="386">
        <v>1119957</v>
      </c>
      <c r="H135" s="383">
        <v>235404</v>
      </c>
      <c r="I135" s="386">
        <v>209982</v>
      </c>
      <c r="J135" s="370">
        <f t="shared" si="6"/>
        <v>0.21019021265995033</v>
      </c>
      <c r="K135" s="370">
        <f t="shared" si="7"/>
        <v>1.121067520073149</v>
      </c>
    </row>
    <row r="136" spans="1:11" ht="16.5" customHeight="1">
      <c r="A136" s="373">
        <v>110</v>
      </c>
      <c r="B136" s="374" t="s">
        <v>949</v>
      </c>
      <c r="C136" s="398"/>
      <c r="D136" s="399">
        <v>613960</v>
      </c>
      <c r="E136" s="438" t="s">
        <v>950</v>
      </c>
      <c r="F136" s="403" t="s">
        <v>951</v>
      </c>
      <c r="G136" s="386"/>
      <c r="H136" s="383"/>
      <c r="I136" s="386"/>
      <c r="J136" s="370" t="e">
        <f t="shared" si="6"/>
        <v>#DIV/0!</v>
      </c>
      <c r="K136" s="370" t="e">
        <f t="shared" si="7"/>
        <v>#DIV/0!</v>
      </c>
    </row>
    <row r="137" spans="1:11" ht="13.5" customHeight="1">
      <c r="A137" s="373">
        <v>111</v>
      </c>
      <c r="B137" s="374"/>
      <c r="C137" s="373"/>
      <c r="D137" s="380"/>
      <c r="E137" s="382" t="s">
        <v>952</v>
      </c>
      <c r="F137" s="378" t="s">
        <v>953</v>
      </c>
      <c r="G137" s="611">
        <f>SUM(G138+G174)</f>
        <v>16400</v>
      </c>
      <c r="H137" s="428">
        <f>SUM(H138+H174)</f>
        <v>0</v>
      </c>
      <c r="I137" s="428">
        <f>SUM(I138+I174)</f>
        <v>834</v>
      </c>
      <c r="J137" s="370">
        <f t="shared" si="6"/>
        <v>0</v>
      </c>
      <c r="K137" s="370">
        <f t="shared" si="7"/>
        <v>0</v>
      </c>
    </row>
    <row r="138" spans="1:11" s="442" customFormat="1" ht="27" customHeight="1">
      <c r="A138" s="373">
        <v>112</v>
      </c>
      <c r="B138" s="374"/>
      <c r="C138" s="439"/>
      <c r="D138" s="399">
        <v>614000</v>
      </c>
      <c r="E138" s="440" t="s">
        <v>954</v>
      </c>
      <c r="F138" s="400" t="s">
        <v>955</v>
      </c>
      <c r="G138" s="612">
        <f>SUM(G139+G156+G168+G169+G170+G171+G172+G173)</f>
        <v>16400</v>
      </c>
      <c r="H138" s="441">
        <f>SUM(H139+H156+H168+H169+H170+H171+H172+H173)</f>
        <v>0</v>
      </c>
      <c r="I138" s="441">
        <f>SUM(I139+I156+I168+I169+I170+I171+I172+I173)</f>
        <v>834</v>
      </c>
      <c r="J138" s="370">
        <f t="shared" si="6"/>
        <v>0</v>
      </c>
      <c r="K138" s="370">
        <f t="shared" si="7"/>
        <v>0</v>
      </c>
    </row>
    <row r="139" spans="1:11" s="349" customFormat="1" ht="12.75" customHeight="1">
      <c r="A139" s="373">
        <v>113</v>
      </c>
      <c r="B139" s="374" t="s">
        <v>956</v>
      </c>
      <c r="C139" s="398">
        <v>2631</v>
      </c>
      <c r="D139" s="399">
        <v>614100</v>
      </c>
      <c r="E139" s="443" t="s">
        <v>957</v>
      </c>
      <c r="F139" s="426" t="s">
        <v>958</v>
      </c>
      <c r="G139" s="607"/>
      <c r="H139" s="383"/>
      <c r="I139" s="386"/>
      <c r="J139" s="370" t="e">
        <f t="shared" si="6"/>
        <v>#DIV/0!</v>
      </c>
      <c r="K139" s="370" t="e">
        <f t="shared" si="7"/>
        <v>#DIV/0!</v>
      </c>
    </row>
    <row r="140" spans="1:11" s="349" customFormat="1" ht="14.25" customHeight="1">
      <c r="A140" s="373">
        <v>114</v>
      </c>
      <c r="B140" s="374" t="s">
        <v>956</v>
      </c>
      <c r="C140" s="401">
        <v>2631</v>
      </c>
      <c r="D140" s="418">
        <v>614111</v>
      </c>
      <c r="E140" s="444" t="s">
        <v>884</v>
      </c>
      <c r="F140" s="445" t="s">
        <v>959</v>
      </c>
      <c r="G140" s="607"/>
      <c r="H140" s="383"/>
      <c r="I140" s="386"/>
      <c r="J140" s="370" t="e">
        <f t="shared" si="6"/>
        <v>#DIV/0!</v>
      </c>
      <c r="K140" s="370" t="e">
        <f t="shared" si="7"/>
        <v>#DIV/0!</v>
      </c>
    </row>
    <row r="141" spans="1:11" s="349" customFormat="1" ht="15" customHeight="1">
      <c r="A141" s="373">
        <v>115</v>
      </c>
      <c r="B141" s="374" t="s">
        <v>956</v>
      </c>
      <c r="C141" s="401">
        <v>2631</v>
      </c>
      <c r="D141" s="418">
        <v>614112</v>
      </c>
      <c r="E141" s="444" t="s">
        <v>886</v>
      </c>
      <c r="F141" s="445" t="s">
        <v>960</v>
      </c>
      <c r="G141" s="607"/>
      <c r="H141" s="383"/>
      <c r="I141" s="386"/>
      <c r="J141" s="370" t="e">
        <f t="shared" si="6"/>
        <v>#DIV/0!</v>
      </c>
      <c r="K141" s="370" t="e">
        <f t="shared" si="7"/>
        <v>#DIV/0!</v>
      </c>
    </row>
    <row r="142" spans="1:11" s="349" customFormat="1" ht="16.5" customHeight="1">
      <c r="A142" s="373">
        <v>116</v>
      </c>
      <c r="B142" s="374" t="s">
        <v>956</v>
      </c>
      <c r="C142" s="401">
        <v>2631</v>
      </c>
      <c r="D142" s="418">
        <v>614113</v>
      </c>
      <c r="E142" s="444"/>
      <c r="F142" s="445" t="s">
        <v>961</v>
      </c>
      <c r="G142" s="607"/>
      <c r="H142" s="383"/>
      <c r="I142" s="386"/>
      <c r="J142" s="370" t="e">
        <f t="shared" si="6"/>
        <v>#DIV/0!</v>
      </c>
      <c r="K142" s="370" t="e">
        <f t="shared" si="7"/>
        <v>#DIV/0!</v>
      </c>
    </row>
    <row r="143" spans="1:11" s="349" customFormat="1" ht="14.25" customHeight="1">
      <c r="A143" s="373">
        <v>117</v>
      </c>
      <c r="B143" s="374" t="s">
        <v>956</v>
      </c>
      <c r="C143" s="401">
        <v>2631</v>
      </c>
      <c r="D143" s="418">
        <v>614114</v>
      </c>
      <c r="E143" s="444" t="s">
        <v>889</v>
      </c>
      <c r="F143" s="445" t="s">
        <v>890</v>
      </c>
      <c r="G143" s="607"/>
      <c r="H143" s="383"/>
      <c r="I143" s="386"/>
      <c r="J143" s="370" t="e">
        <f t="shared" si="6"/>
        <v>#DIV/0!</v>
      </c>
      <c r="K143" s="370" t="e">
        <f t="shared" si="7"/>
        <v>#DIV/0!</v>
      </c>
    </row>
    <row r="144" spans="1:11" s="349" customFormat="1" ht="15" customHeight="1">
      <c r="A144" s="373">
        <v>118</v>
      </c>
      <c r="B144" s="374" t="s">
        <v>956</v>
      </c>
      <c r="C144" s="401">
        <v>2631</v>
      </c>
      <c r="D144" s="418">
        <v>614115</v>
      </c>
      <c r="E144" s="444" t="s">
        <v>962</v>
      </c>
      <c r="F144" s="397" t="s">
        <v>892</v>
      </c>
      <c r="G144" s="607"/>
      <c r="H144" s="383"/>
      <c r="I144" s="386"/>
      <c r="J144" s="370" t="e">
        <f t="shared" si="6"/>
        <v>#DIV/0!</v>
      </c>
      <c r="K144" s="370" t="e">
        <f t="shared" si="7"/>
        <v>#DIV/0!</v>
      </c>
    </row>
    <row r="145" spans="1:11" s="349" customFormat="1" ht="12.75" customHeight="1">
      <c r="A145" s="373">
        <v>119</v>
      </c>
      <c r="B145" s="374" t="s">
        <v>956</v>
      </c>
      <c r="C145" s="401"/>
      <c r="D145" s="418">
        <v>614116</v>
      </c>
      <c r="E145" s="444"/>
      <c r="F145" s="397" t="s">
        <v>893</v>
      </c>
      <c r="G145" s="608"/>
      <c r="H145" s="383"/>
      <c r="I145" s="386"/>
      <c r="J145" s="370"/>
      <c r="K145" s="370"/>
    </row>
    <row r="146" spans="1:11" ht="12" customHeight="1">
      <c r="A146" s="373">
        <v>120</v>
      </c>
      <c r="B146" s="374" t="s">
        <v>956</v>
      </c>
      <c r="C146" s="398"/>
      <c r="D146" s="418">
        <v>614120</v>
      </c>
      <c r="E146" s="444"/>
      <c r="F146" s="403" t="s">
        <v>963</v>
      </c>
      <c r="G146" s="608"/>
      <c r="H146" s="385"/>
      <c r="I146" s="385"/>
      <c r="J146" s="370" t="e">
        <f>SUM(H146/G146)</f>
        <v>#DIV/0!</v>
      </c>
      <c r="K146" s="370" t="e">
        <f>SUM(H146/I146)</f>
        <v>#DIV/0!</v>
      </c>
    </row>
    <row r="147" spans="1:11" ht="12" customHeight="1">
      <c r="A147" s="373">
        <v>121</v>
      </c>
      <c r="B147" s="374" t="s">
        <v>956</v>
      </c>
      <c r="C147" s="398"/>
      <c r="D147" s="418">
        <v>614141</v>
      </c>
      <c r="E147" s="444"/>
      <c r="F147" s="397" t="s">
        <v>964</v>
      </c>
      <c r="G147" s="608"/>
      <c r="H147" s="385"/>
      <c r="I147" s="385"/>
      <c r="J147" s="370"/>
      <c r="K147" s="370"/>
    </row>
    <row r="148" spans="1:11" ht="12" customHeight="1">
      <c r="A148" s="373">
        <v>122</v>
      </c>
      <c r="B148" s="374" t="s">
        <v>956</v>
      </c>
      <c r="C148" s="398"/>
      <c r="D148" s="418">
        <v>614147</v>
      </c>
      <c r="E148" s="444"/>
      <c r="F148" s="397" t="s">
        <v>965</v>
      </c>
      <c r="G148" s="608"/>
      <c r="H148" s="385"/>
      <c r="I148" s="385"/>
      <c r="J148" s="370"/>
      <c r="K148" s="370"/>
    </row>
    <row r="149" spans="1:11" ht="15" customHeight="1">
      <c r="A149" s="373">
        <v>123</v>
      </c>
      <c r="B149" s="374" t="s">
        <v>956</v>
      </c>
      <c r="C149" s="398"/>
      <c r="D149" s="418">
        <v>614150</v>
      </c>
      <c r="E149" s="444" t="s">
        <v>966</v>
      </c>
      <c r="F149" s="403" t="s">
        <v>967</v>
      </c>
      <c r="G149" s="607"/>
      <c r="H149" s="383"/>
      <c r="I149" s="386"/>
      <c r="J149" s="370" t="e">
        <f>SUM(H149/G149)</f>
        <v>#DIV/0!</v>
      </c>
      <c r="K149" s="370" t="e">
        <f>SUM(H149/I149)</f>
        <v>#DIV/0!</v>
      </c>
    </row>
    <row r="150" spans="1:11" ht="15" customHeight="1">
      <c r="A150" s="373">
        <v>124</v>
      </c>
      <c r="B150" s="374" t="s">
        <v>956</v>
      </c>
      <c r="C150" s="398"/>
      <c r="D150" s="418">
        <v>614161</v>
      </c>
      <c r="E150" s="444"/>
      <c r="F150" s="403" t="s">
        <v>968</v>
      </c>
      <c r="G150" s="607"/>
      <c r="H150" s="383"/>
      <c r="I150" s="386"/>
      <c r="J150" s="370"/>
      <c r="K150" s="370"/>
    </row>
    <row r="151" spans="1:11" ht="15" customHeight="1">
      <c r="A151" s="373">
        <v>125</v>
      </c>
      <c r="B151" s="374" t="s">
        <v>956</v>
      </c>
      <c r="C151" s="398"/>
      <c r="D151" s="418">
        <v>614162</v>
      </c>
      <c r="E151" s="444"/>
      <c r="F151" s="403" t="s">
        <v>969</v>
      </c>
      <c r="G151" s="607"/>
      <c r="H151" s="383"/>
      <c r="I151" s="386"/>
      <c r="J151" s="370"/>
      <c r="K151" s="370"/>
    </row>
    <row r="152" spans="1:11" ht="15" customHeight="1">
      <c r="A152" s="373">
        <v>126</v>
      </c>
      <c r="B152" s="374" t="s">
        <v>956</v>
      </c>
      <c r="C152" s="398"/>
      <c r="D152" s="418">
        <v>614173</v>
      </c>
      <c r="E152" s="444"/>
      <c r="F152" s="397" t="s">
        <v>970</v>
      </c>
      <c r="G152" s="607"/>
      <c r="H152" s="383"/>
      <c r="I152" s="386"/>
      <c r="J152" s="370"/>
      <c r="K152" s="370"/>
    </row>
    <row r="153" spans="1:11" ht="15" customHeight="1">
      <c r="A153" s="373">
        <v>127</v>
      </c>
      <c r="B153" s="374" t="s">
        <v>956</v>
      </c>
      <c r="C153" s="398"/>
      <c r="D153" s="418">
        <v>614174</v>
      </c>
      <c r="E153" s="444"/>
      <c r="F153" s="397" t="s">
        <v>971</v>
      </c>
      <c r="G153" s="607"/>
      <c r="H153" s="383"/>
      <c r="I153" s="386"/>
      <c r="J153" s="370"/>
      <c r="K153" s="370"/>
    </row>
    <row r="154" spans="1:11" ht="15" customHeight="1">
      <c r="A154" s="373">
        <v>128</v>
      </c>
      <c r="B154" s="374" t="s">
        <v>956</v>
      </c>
      <c r="C154" s="398"/>
      <c r="D154" s="418">
        <v>614180</v>
      </c>
      <c r="E154" s="419" t="s">
        <v>972</v>
      </c>
      <c r="F154" s="445" t="s">
        <v>973</v>
      </c>
      <c r="G154" s="607"/>
      <c r="H154" s="383"/>
      <c r="I154" s="386"/>
      <c r="J154" s="370"/>
      <c r="K154" s="370"/>
    </row>
    <row r="155" spans="1:11" ht="16.5" customHeight="1">
      <c r="A155" s="373">
        <v>129</v>
      </c>
      <c r="B155" s="374" t="s">
        <v>956</v>
      </c>
      <c r="C155" s="398"/>
      <c r="D155" s="422" t="s">
        <v>974</v>
      </c>
      <c r="E155" s="446" t="s">
        <v>902</v>
      </c>
      <c r="F155" s="447" t="s">
        <v>975</v>
      </c>
      <c r="G155" s="607"/>
      <c r="H155" s="383"/>
      <c r="I155" s="386"/>
      <c r="J155" s="370" t="e">
        <f t="shared" ref="J155:J175" si="8">SUM(H155/G155)</f>
        <v>#DIV/0!</v>
      </c>
      <c r="K155" s="370" t="e">
        <f t="shared" ref="K155:K175" si="9">SUM(H155/I155)</f>
        <v>#DIV/0!</v>
      </c>
    </row>
    <row r="156" spans="1:11" ht="15.75" customHeight="1">
      <c r="A156" s="373">
        <v>130</v>
      </c>
      <c r="B156" s="374" t="s">
        <v>976</v>
      </c>
      <c r="C156" s="396">
        <v>271</v>
      </c>
      <c r="D156" s="380">
        <v>614200</v>
      </c>
      <c r="E156" s="382" t="s">
        <v>977</v>
      </c>
      <c r="F156" s="400" t="s">
        <v>978</v>
      </c>
      <c r="G156" s="607">
        <v>200</v>
      </c>
      <c r="H156" s="383"/>
      <c r="I156" s="386"/>
      <c r="J156" s="370">
        <f t="shared" si="8"/>
        <v>0</v>
      </c>
      <c r="K156" s="370" t="e">
        <f t="shared" si="9"/>
        <v>#DIV/0!</v>
      </c>
    </row>
    <row r="157" spans="1:11" ht="16.5" customHeight="1">
      <c r="A157" s="373">
        <v>131</v>
      </c>
      <c r="B157" s="374" t="s">
        <v>979</v>
      </c>
      <c r="C157" s="373">
        <v>272</v>
      </c>
      <c r="D157" s="380">
        <v>614210</v>
      </c>
      <c r="E157" s="382" t="s">
        <v>980</v>
      </c>
      <c r="F157" s="397" t="s">
        <v>981</v>
      </c>
      <c r="G157" s="607"/>
      <c r="H157" s="383"/>
      <c r="I157" s="386"/>
      <c r="J157" s="370" t="e">
        <f t="shared" si="8"/>
        <v>#DIV/0!</v>
      </c>
      <c r="K157" s="370" t="e">
        <f t="shared" si="9"/>
        <v>#DIV/0!</v>
      </c>
    </row>
    <row r="158" spans="1:11" ht="26.25" customHeight="1">
      <c r="A158" s="373">
        <v>132</v>
      </c>
      <c r="B158" s="374" t="s">
        <v>979</v>
      </c>
      <c r="C158" s="373">
        <v>2711</v>
      </c>
      <c r="D158" s="380">
        <v>614220</v>
      </c>
      <c r="E158" s="382" t="s">
        <v>982</v>
      </c>
      <c r="F158" s="397" t="s">
        <v>983</v>
      </c>
      <c r="G158" s="607"/>
      <c r="H158" s="383"/>
      <c r="I158" s="386"/>
      <c r="J158" s="370" t="e">
        <f t="shared" si="8"/>
        <v>#DIV/0!</v>
      </c>
      <c r="K158" s="370" t="e">
        <f t="shared" si="9"/>
        <v>#DIV/0!</v>
      </c>
    </row>
    <row r="159" spans="1:11" ht="15" customHeight="1">
      <c r="A159" s="373">
        <v>133</v>
      </c>
      <c r="B159" s="374" t="s">
        <v>979</v>
      </c>
      <c r="C159" s="373">
        <v>272</v>
      </c>
      <c r="D159" s="380">
        <v>614231</v>
      </c>
      <c r="E159" s="382" t="s">
        <v>984</v>
      </c>
      <c r="F159" s="403" t="s">
        <v>985</v>
      </c>
      <c r="G159" s="607"/>
      <c r="H159" s="383"/>
      <c r="I159" s="386"/>
      <c r="J159" s="370" t="e">
        <f t="shared" si="8"/>
        <v>#DIV/0!</v>
      </c>
      <c r="K159" s="370" t="e">
        <f t="shared" si="9"/>
        <v>#DIV/0!</v>
      </c>
    </row>
    <row r="160" spans="1:11" ht="26.25" customHeight="1">
      <c r="A160" s="373">
        <v>134</v>
      </c>
      <c r="B160" s="374" t="s">
        <v>979</v>
      </c>
      <c r="C160" s="373">
        <v>272</v>
      </c>
      <c r="D160" s="380">
        <v>614232</v>
      </c>
      <c r="E160" s="382" t="s">
        <v>986</v>
      </c>
      <c r="F160" s="403" t="s">
        <v>987</v>
      </c>
      <c r="G160" s="607"/>
      <c r="H160" s="383"/>
      <c r="I160" s="386"/>
      <c r="J160" s="370" t="e">
        <f t="shared" si="8"/>
        <v>#DIV/0!</v>
      </c>
      <c r="K160" s="370" t="e">
        <f t="shared" si="9"/>
        <v>#DIV/0!</v>
      </c>
    </row>
    <row r="161" spans="1:11" ht="15" customHeight="1">
      <c r="A161" s="373">
        <v>135</v>
      </c>
      <c r="B161" s="374" t="s">
        <v>979</v>
      </c>
      <c r="C161" s="373">
        <v>272</v>
      </c>
      <c r="D161" s="380" t="s">
        <v>988</v>
      </c>
      <c r="E161" s="382" t="s">
        <v>989</v>
      </c>
      <c r="F161" s="433" t="s">
        <v>990</v>
      </c>
      <c r="G161" s="607"/>
      <c r="H161" s="383"/>
      <c r="I161" s="386"/>
      <c r="J161" s="370" t="e">
        <f t="shared" si="8"/>
        <v>#DIV/0!</v>
      </c>
      <c r="K161" s="370" t="e">
        <f t="shared" si="9"/>
        <v>#DIV/0!</v>
      </c>
    </row>
    <row r="162" spans="1:11" ht="14.25" customHeight="1">
      <c r="A162" s="373">
        <v>136</v>
      </c>
      <c r="B162" s="374" t="s">
        <v>979</v>
      </c>
      <c r="C162" s="373">
        <v>272</v>
      </c>
      <c r="D162" s="380">
        <v>614234</v>
      </c>
      <c r="E162" s="382" t="s">
        <v>989</v>
      </c>
      <c r="F162" s="433" t="s">
        <v>991</v>
      </c>
      <c r="G162" s="607"/>
      <c r="H162" s="383"/>
      <c r="I162" s="386"/>
      <c r="J162" s="370" t="e">
        <f t="shared" si="8"/>
        <v>#DIV/0!</v>
      </c>
      <c r="K162" s="370" t="e">
        <f t="shared" si="9"/>
        <v>#DIV/0!</v>
      </c>
    </row>
    <row r="163" spans="1:11">
      <c r="A163" s="373">
        <v>137</v>
      </c>
      <c r="B163" s="374" t="s">
        <v>979</v>
      </c>
      <c r="C163" s="373"/>
      <c r="D163" s="380">
        <v>614235</v>
      </c>
      <c r="E163" s="420" t="s">
        <v>992</v>
      </c>
      <c r="F163" s="448" t="s">
        <v>993</v>
      </c>
      <c r="G163" s="607"/>
      <c r="H163" s="383"/>
      <c r="I163" s="386"/>
      <c r="J163" s="370" t="e">
        <f t="shared" si="8"/>
        <v>#DIV/0!</v>
      </c>
      <c r="K163" s="370" t="e">
        <f t="shared" si="9"/>
        <v>#DIV/0!</v>
      </c>
    </row>
    <row r="164" spans="1:11" ht="14.25" customHeight="1">
      <c r="A164" s="373">
        <v>138</v>
      </c>
      <c r="B164" s="374" t="s">
        <v>994</v>
      </c>
      <c r="C164" s="373" t="s">
        <v>995</v>
      </c>
      <c r="D164" s="380">
        <v>614241</v>
      </c>
      <c r="E164" s="382"/>
      <c r="F164" s="394" t="s">
        <v>996</v>
      </c>
      <c r="G164" s="607"/>
      <c r="H164" s="383"/>
      <c r="I164" s="386"/>
      <c r="J164" s="370" t="e">
        <f t="shared" si="8"/>
        <v>#DIV/0!</v>
      </c>
      <c r="K164" s="370" t="e">
        <f t="shared" si="9"/>
        <v>#DIV/0!</v>
      </c>
    </row>
    <row r="165" spans="1:11" ht="14.25" customHeight="1">
      <c r="A165" s="373">
        <v>139</v>
      </c>
      <c r="B165" s="374" t="s">
        <v>979</v>
      </c>
      <c r="C165" s="373">
        <v>2715</v>
      </c>
      <c r="D165" s="380">
        <v>614242</v>
      </c>
      <c r="E165" s="382" t="s">
        <v>997</v>
      </c>
      <c r="F165" s="394" t="s">
        <v>998</v>
      </c>
      <c r="G165" s="607"/>
      <c r="H165" s="383"/>
      <c r="I165" s="386"/>
      <c r="J165" s="370" t="e">
        <f t="shared" si="8"/>
        <v>#DIV/0!</v>
      </c>
      <c r="K165" s="370" t="e">
        <f t="shared" si="9"/>
        <v>#DIV/0!</v>
      </c>
    </row>
    <row r="166" spans="1:11" ht="15.75" customHeight="1">
      <c r="A166" s="373">
        <v>140</v>
      </c>
      <c r="B166" s="374" t="s">
        <v>979</v>
      </c>
      <c r="C166" s="373">
        <v>2715</v>
      </c>
      <c r="D166" s="380">
        <v>614243</v>
      </c>
      <c r="E166" s="382" t="s">
        <v>997</v>
      </c>
      <c r="F166" s="394" t="s">
        <v>999</v>
      </c>
      <c r="G166" s="607"/>
      <c r="H166" s="383"/>
      <c r="I166" s="386"/>
      <c r="J166" s="370" t="e">
        <f t="shared" si="8"/>
        <v>#DIV/0!</v>
      </c>
      <c r="K166" s="370" t="e">
        <f t="shared" si="9"/>
        <v>#DIV/0!</v>
      </c>
    </row>
    <row r="167" spans="1:11" ht="13.5" customHeight="1">
      <c r="A167" s="373">
        <v>141</v>
      </c>
      <c r="B167" s="374" t="s">
        <v>938</v>
      </c>
      <c r="C167" s="373">
        <v>2717</v>
      </c>
      <c r="D167" s="380">
        <v>614250</v>
      </c>
      <c r="E167" s="382" t="s">
        <v>1000</v>
      </c>
      <c r="F167" s="394" t="s">
        <v>1001</v>
      </c>
      <c r="G167" s="607"/>
      <c r="H167" s="383"/>
      <c r="I167" s="386"/>
      <c r="J167" s="370" t="e">
        <f t="shared" si="8"/>
        <v>#DIV/0!</v>
      </c>
      <c r="K167" s="370" t="e">
        <f t="shared" si="9"/>
        <v>#DIV/0!</v>
      </c>
    </row>
    <row r="168" spans="1:11">
      <c r="A168" s="373">
        <v>142</v>
      </c>
      <c r="B168" s="374" t="s">
        <v>1002</v>
      </c>
      <c r="C168" s="401">
        <v>282</v>
      </c>
      <c r="D168" s="399">
        <v>614300</v>
      </c>
      <c r="E168" s="382" t="s">
        <v>1003</v>
      </c>
      <c r="F168" s="400" t="s">
        <v>1004</v>
      </c>
      <c r="G168" s="607">
        <v>16000</v>
      </c>
      <c r="H168" s="383">
        <v>0</v>
      </c>
      <c r="I168" s="386">
        <v>834</v>
      </c>
      <c r="J168" s="370">
        <f t="shared" si="8"/>
        <v>0</v>
      </c>
      <c r="K168" s="370">
        <f t="shared" si="9"/>
        <v>0</v>
      </c>
    </row>
    <row r="169" spans="1:11">
      <c r="A169" s="373">
        <v>143</v>
      </c>
      <c r="B169" s="374" t="s">
        <v>1005</v>
      </c>
      <c r="C169" s="401">
        <v>251</v>
      </c>
      <c r="D169" s="399">
        <v>614400</v>
      </c>
      <c r="E169" s="382" t="s">
        <v>1006</v>
      </c>
      <c r="F169" s="400" t="s">
        <v>263</v>
      </c>
      <c r="G169" s="607"/>
      <c r="H169" s="383"/>
      <c r="I169" s="386"/>
      <c r="J169" s="370" t="e">
        <f t="shared" si="8"/>
        <v>#DIV/0!</v>
      </c>
      <c r="K169" s="370" t="e">
        <f t="shared" si="9"/>
        <v>#DIV/0!</v>
      </c>
    </row>
    <row r="170" spans="1:11" ht="12" customHeight="1">
      <c r="A170" s="373">
        <v>144</v>
      </c>
      <c r="B170" s="374" t="s">
        <v>1005</v>
      </c>
      <c r="C170" s="401">
        <v>252</v>
      </c>
      <c r="D170" s="399">
        <v>614500</v>
      </c>
      <c r="E170" s="382" t="s">
        <v>1007</v>
      </c>
      <c r="F170" s="400" t="s">
        <v>264</v>
      </c>
      <c r="G170" s="607"/>
      <c r="H170" s="383"/>
      <c r="I170" s="386"/>
      <c r="J170" s="370" t="e">
        <f t="shared" si="8"/>
        <v>#DIV/0!</v>
      </c>
      <c r="K170" s="370" t="e">
        <f t="shared" si="9"/>
        <v>#DIV/0!</v>
      </c>
    </row>
    <row r="171" spans="1:11">
      <c r="A171" s="373">
        <v>145</v>
      </c>
      <c r="B171" s="374" t="s">
        <v>1005</v>
      </c>
      <c r="C171" s="401">
        <v>252</v>
      </c>
      <c r="D171" s="399">
        <v>614600</v>
      </c>
      <c r="E171" s="382" t="s">
        <v>1008</v>
      </c>
      <c r="F171" s="400" t="s">
        <v>1009</v>
      </c>
      <c r="G171" s="607"/>
      <c r="H171" s="383"/>
      <c r="I171" s="386"/>
      <c r="J171" s="370" t="e">
        <f t="shared" si="8"/>
        <v>#DIV/0!</v>
      </c>
      <c r="K171" s="370" t="e">
        <f t="shared" si="9"/>
        <v>#DIV/0!</v>
      </c>
    </row>
    <row r="172" spans="1:11">
      <c r="A172" s="373">
        <v>146</v>
      </c>
      <c r="B172" s="449" t="s">
        <v>1010</v>
      </c>
      <c r="C172" s="450">
        <v>261</v>
      </c>
      <c r="D172" s="451">
        <v>614700</v>
      </c>
      <c r="E172" s="382" t="s">
        <v>1011</v>
      </c>
      <c r="F172" s="452" t="s">
        <v>266</v>
      </c>
      <c r="G172" s="613"/>
      <c r="H172" s="453"/>
      <c r="I172" s="453"/>
      <c r="J172" s="370" t="e">
        <f t="shared" si="8"/>
        <v>#DIV/0!</v>
      </c>
      <c r="K172" s="370" t="e">
        <f t="shared" si="9"/>
        <v>#DIV/0!</v>
      </c>
    </row>
    <row r="173" spans="1:11">
      <c r="A173" s="373">
        <v>147</v>
      </c>
      <c r="B173" s="374" t="s">
        <v>1002</v>
      </c>
      <c r="C173" s="401">
        <v>282</v>
      </c>
      <c r="D173" s="399">
        <v>614800</v>
      </c>
      <c r="E173" s="382" t="s">
        <v>1012</v>
      </c>
      <c r="F173" s="400" t="s">
        <v>1013</v>
      </c>
      <c r="G173" s="607">
        <v>200</v>
      </c>
      <c r="H173" s="383"/>
      <c r="I173" s="386"/>
      <c r="J173" s="370">
        <f t="shared" si="8"/>
        <v>0</v>
      </c>
      <c r="K173" s="370" t="e">
        <f t="shared" si="9"/>
        <v>#DIV/0!</v>
      </c>
    </row>
    <row r="174" spans="1:11" s="454" customFormat="1" ht="16.5" customHeight="1">
      <c r="A174" s="373">
        <v>148</v>
      </c>
      <c r="B174" s="374"/>
      <c r="C174" s="375"/>
      <c r="D174" s="376">
        <v>615000</v>
      </c>
      <c r="E174" s="378" t="s">
        <v>1014</v>
      </c>
      <c r="F174" s="378" t="s">
        <v>1015</v>
      </c>
      <c r="G174" s="611">
        <f>SUM(G175+G186+G187+G188+G189+G190+G191)</f>
        <v>0</v>
      </c>
      <c r="H174" s="428">
        <f>SUM(H175+H186+H187+H188+H189+H190+H191)</f>
        <v>0</v>
      </c>
      <c r="I174" s="428">
        <f>SUM(I175+I186+I187+I188+I189+I190+I191)</f>
        <v>0</v>
      </c>
      <c r="J174" s="370" t="e">
        <f t="shared" si="8"/>
        <v>#DIV/0!</v>
      </c>
      <c r="K174" s="370" t="e">
        <f t="shared" si="9"/>
        <v>#DIV/0!</v>
      </c>
    </row>
    <row r="175" spans="1:11" s="349" customFormat="1" ht="17.25" customHeight="1">
      <c r="A175" s="373">
        <v>149</v>
      </c>
      <c r="B175" s="374" t="s">
        <v>1016</v>
      </c>
      <c r="C175" s="375">
        <v>2632</v>
      </c>
      <c r="D175" s="380">
        <v>615100</v>
      </c>
      <c r="E175" s="382" t="s">
        <v>1017</v>
      </c>
      <c r="F175" s="382" t="s">
        <v>1018</v>
      </c>
      <c r="G175" s="607">
        <f>SUM(G176)</f>
        <v>0</v>
      </c>
      <c r="H175" s="386">
        <f>SUM(H176)</f>
        <v>0</v>
      </c>
      <c r="I175" s="386">
        <f>SUM(I176)</f>
        <v>0</v>
      </c>
      <c r="J175" s="455" t="e">
        <f t="shared" si="8"/>
        <v>#DIV/0!</v>
      </c>
      <c r="K175" s="455" t="e">
        <f t="shared" si="9"/>
        <v>#DIV/0!</v>
      </c>
    </row>
    <row r="176" spans="1:11" s="349" customFormat="1" ht="17.25" customHeight="1">
      <c r="A176" s="373">
        <v>150</v>
      </c>
      <c r="B176" s="374" t="s">
        <v>1016</v>
      </c>
      <c r="C176" s="375"/>
      <c r="D176" s="380">
        <v>615110</v>
      </c>
      <c r="E176" s="382"/>
      <c r="F176" s="382" t="s">
        <v>282</v>
      </c>
      <c r="G176" s="607"/>
      <c r="H176" s="386"/>
      <c r="I176" s="386"/>
      <c r="J176" s="455"/>
      <c r="K176" s="455"/>
    </row>
    <row r="177" spans="1:11" ht="13.5" customHeight="1">
      <c r="A177" s="373">
        <v>151</v>
      </c>
      <c r="B177" s="374" t="s">
        <v>1016</v>
      </c>
      <c r="C177" s="396">
        <v>2632</v>
      </c>
      <c r="D177" s="399">
        <v>615111</v>
      </c>
      <c r="E177" s="382" t="s">
        <v>1019</v>
      </c>
      <c r="F177" s="394" t="s">
        <v>1020</v>
      </c>
      <c r="G177" s="607"/>
      <c r="H177" s="383"/>
      <c r="I177" s="386"/>
      <c r="J177" s="370" t="e">
        <f t="shared" ref="J177:J182" si="10">SUM(H177/G177)</f>
        <v>#DIV/0!</v>
      </c>
      <c r="K177" s="370" t="e">
        <f t="shared" ref="K177:K182" si="11">SUM(H177/I177)</f>
        <v>#DIV/0!</v>
      </c>
    </row>
    <row r="178" spans="1:11" ht="13.5" customHeight="1">
      <c r="A178" s="373">
        <v>152</v>
      </c>
      <c r="B178" s="374" t="s">
        <v>1016</v>
      </c>
      <c r="C178" s="396">
        <v>2632</v>
      </c>
      <c r="D178" s="399">
        <v>615112</v>
      </c>
      <c r="E178" s="382" t="s">
        <v>1021</v>
      </c>
      <c r="F178" s="394" t="s">
        <v>1022</v>
      </c>
      <c r="G178" s="607"/>
      <c r="H178" s="383"/>
      <c r="I178" s="386"/>
      <c r="J178" s="370" t="e">
        <f t="shared" si="10"/>
        <v>#DIV/0!</v>
      </c>
      <c r="K178" s="370" t="e">
        <f t="shared" si="11"/>
        <v>#DIV/0!</v>
      </c>
    </row>
    <row r="179" spans="1:11" ht="15.75" customHeight="1">
      <c r="A179" s="373">
        <v>153</v>
      </c>
      <c r="B179" s="374" t="s">
        <v>1016</v>
      </c>
      <c r="C179" s="396">
        <v>2632</v>
      </c>
      <c r="D179" s="399">
        <v>615113</v>
      </c>
      <c r="E179" s="382"/>
      <c r="F179" s="394" t="s">
        <v>1023</v>
      </c>
      <c r="G179" s="607"/>
      <c r="H179" s="383"/>
      <c r="I179" s="386"/>
      <c r="J179" s="370" t="e">
        <f t="shared" si="10"/>
        <v>#DIV/0!</v>
      </c>
      <c r="K179" s="370" t="e">
        <f t="shared" si="11"/>
        <v>#DIV/0!</v>
      </c>
    </row>
    <row r="180" spans="1:11" ht="15" customHeight="1">
      <c r="A180" s="373">
        <v>154</v>
      </c>
      <c r="B180" s="374" t="s">
        <v>1016</v>
      </c>
      <c r="C180" s="396">
        <v>2632</v>
      </c>
      <c r="D180" s="399">
        <v>615114</v>
      </c>
      <c r="E180" s="382" t="s">
        <v>889</v>
      </c>
      <c r="F180" s="394" t="s">
        <v>1024</v>
      </c>
      <c r="G180" s="607"/>
      <c r="H180" s="383"/>
      <c r="I180" s="386"/>
      <c r="J180" s="370" t="e">
        <f t="shared" si="10"/>
        <v>#DIV/0!</v>
      </c>
      <c r="K180" s="370" t="e">
        <f t="shared" si="11"/>
        <v>#DIV/0!</v>
      </c>
    </row>
    <row r="181" spans="1:11" ht="15" customHeight="1">
      <c r="A181" s="373">
        <v>155</v>
      </c>
      <c r="B181" s="374" t="s">
        <v>1016</v>
      </c>
      <c r="C181" s="396">
        <v>2632</v>
      </c>
      <c r="D181" s="399">
        <v>615115</v>
      </c>
      <c r="E181" s="382" t="s">
        <v>891</v>
      </c>
      <c r="F181" s="456" t="s">
        <v>1025</v>
      </c>
      <c r="G181" s="607"/>
      <c r="H181" s="383"/>
      <c r="I181" s="386"/>
      <c r="J181" s="370" t="e">
        <f t="shared" si="10"/>
        <v>#DIV/0!</v>
      </c>
      <c r="K181" s="370" t="e">
        <f t="shared" si="11"/>
        <v>#DIV/0!</v>
      </c>
    </row>
    <row r="182" spans="1:11" ht="15.75" customHeight="1">
      <c r="A182" s="373">
        <v>156</v>
      </c>
      <c r="B182" s="374" t="s">
        <v>1016</v>
      </c>
      <c r="C182" s="396">
        <v>2632</v>
      </c>
      <c r="D182" s="399">
        <v>615116</v>
      </c>
      <c r="E182" s="382"/>
      <c r="F182" s="456" t="s">
        <v>1026</v>
      </c>
      <c r="G182" s="607"/>
      <c r="H182" s="383"/>
      <c r="I182" s="386"/>
      <c r="J182" s="370" t="e">
        <f t="shared" si="10"/>
        <v>#DIV/0!</v>
      </c>
      <c r="K182" s="370" t="e">
        <f t="shared" si="11"/>
        <v>#DIV/0!</v>
      </c>
    </row>
    <row r="183" spans="1:11" ht="26.25" customHeight="1">
      <c r="A183" s="373">
        <v>157</v>
      </c>
      <c r="B183" s="374" t="s">
        <v>1016</v>
      </c>
      <c r="C183" s="375"/>
      <c r="D183" s="399">
        <v>615122</v>
      </c>
      <c r="E183" s="382"/>
      <c r="F183" s="397" t="s">
        <v>1027</v>
      </c>
      <c r="G183" s="607"/>
      <c r="H183" s="383"/>
      <c r="I183" s="386"/>
      <c r="J183" s="370"/>
      <c r="K183" s="370"/>
    </row>
    <row r="184" spans="1:11" ht="15.75" customHeight="1">
      <c r="A184" s="373">
        <v>158</v>
      </c>
      <c r="B184" s="374" t="s">
        <v>1016</v>
      </c>
      <c r="C184" s="375"/>
      <c r="D184" s="399">
        <v>615123</v>
      </c>
      <c r="E184" s="382"/>
      <c r="F184" s="397" t="s">
        <v>1028</v>
      </c>
      <c r="G184" s="607"/>
      <c r="H184" s="383"/>
      <c r="I184" s="386"/>
      <c r="J184" s="370"/>
      <c r="K184" s="370"/>
    </row>
    <row r="185" spans="1:11" ht="14.25" customHeight="1">
      <c r="A185" s="373">
        <v>159</v>
      </c>
      <c r="B185" s="374" t="s">
        <v>1016</v>
      </c>
      <c r="C185" s="375"/>
      <c r="D185" s="399">
        <v>615130</v>
      </c>
      <c r="E185" s="382" t="s">
        <v>1029</v>
      </c>
      <c r="F185" s="394" t="s">
        <v>1030</v>
      </c>
      <c r="G185" s="607"/>
      <c r="H185" s="383"/>
      <c r="I185" s="386"/>
      <c r="J185" s="370" t="e">
        <f t="shared" ref="J185:J200" si="12">SUM(H185/G185)</f>
        <v>#DIV/0!</v>
      </c>
      <c r="K185" s="370" t="e">
        <f t="shared" ref="K185:K200" si="13">SUM(H185/I185)</f>
        <v>#DIV/0!</v>
      </c>
    </row>
    <row r="186" spans="1:11" ht="12" customHeight="1">
      <c r="A186" s="373">
        <v>160</v>
      </c>
      <c r="B186" s="374" t="s">
        <v>994</v>
      </c>
      <c r="C186" s="396">
        <v>282</v>
      </c>
      <c r="D186" s="380">
        <v>615200</v>
      </c>
      <c r="E186" s="382" t="s">
        <v>1031</v>
      </c>
      <c r="F186" s="382" t="s">
        <v>283</v>
      </c>
      <c r="G186" s="607"/>
      <c r="H186" s="383"/>
      <c r="I186" s="386"/>
      <c r="J186" s="370" t="e">
        <f t="shared" si="12"/>
        <v>#DIV/0!</v>
      </c>
      <c r="K186" s="370" t="e">
        <f t="shared" si="13"/>
        <v>#DIV/0!</v>
      </c>
    </row>
    <row r="187" spans="1:11" ht="12" customHeight="1">
      <c r="A187" s="373">
        <v>161</v>
      </c>
      <c r="B187" s="374" t="s">
        <v>994</v>
      </c>
      <c r="C187" s="396">
        <v>282</v>
      </c>
      <c r="D187" s="380">
        <v>615300</v>
      </c>
      <c r="E187" s="382" t="s">
        <v>1032</v>
      </c>
      <c r="F187" s="382" t="s">
        <v>284</v>
      </c>
      <c r="G187" s="607"/>
      <c r="H187" s="383"/>
      <c r="I187" s="386"/>
      <c r="J187" s="370" t="e">
        <f t="shared" si="12"/>
        <v>#DIV/0!</v>
      </c>
      <c r="K187" s="370" t="e">
        <f t="shared" si="13"/>
        <v>#DIV/0!</v>
      </c>
    </row>
    <row r="188" spans="1:11">
      <c r="A188" s="373">
        <v>162</v>
      </c>
      <c r="B188" s="374" t="s">
        <v>994</v>
      </c>
      <c r="C188" s="401">
        <v>282</v>
      </c>
      <c r="D188" s="399">
        <v>615400</v>
      </c>
      <c r="E188" s="382" t="s">
        <v>1033</v>
      </c>
      <c r="F188" s="400" t="s">
        <v>285</v>
      </c>
      <c r="G188" s="607"/>
      <c r="H188" s="383"/>
      <c r="I188" s="386"/>
      <c r="J188" s="370" t="e">
        <f t="shared" si="12"/>
        <v>#DIV/0!</v>
      </c>
      <c r="K188" s="370" t="e">
        <f t="shared" si="13"/>
        <v>#DIV/0!</v>
      </c>
    </row>
    <row r="189" spans="1:11" ht="12" customHeight="1">
      <c r="A189" s="373">
        <v>163</v>
      </c>
      <c r="B189" s="374" t="s">
        <v>994</v>
      </c>
      <c r="C189" s="450">
        <v>282</v>
      </c>
      <c r="D189" s="451">
        <v>615500</v>
      </c>
      <c r="E189" s="382" t="s">
        <v>1034</v>
      </c>
      <c r="F189" s="400" t="s">
        <v>286</v>
      </c>
      <c r="G189" s="607"/>
      <c r="H189" s="383"/>
      <c r="I189" s="386"/>
      <c r="J189" s="370" t="e">
        <f t="shared" si="12"/>
        <v>#DIV/0!</v>
      </c>
      <c r="K189" s="370" t="e">
        <f t="shared" si="13"/>
        <v>#DIV/0!</v>
      </c>
    </row>
    <row r="190" spans="1:11" ht="12" customHeight="1">
      <c r="A190" s="373">
        <v>164</v>
      </c>
      <c r="B190" s="374" t="s">
        <v>994</v>
      </c>
      <c r="C190" s="450">
        <v>28.2</v>
      </c>
      <c r="D190" s="451">
        <v>615600</v>
      </c>
      <c r="E190" s="382" t="s">
        <v>1035</v>
      </c>
      <c r="F190" s="400" t="s">
        <v>1036</v>
      </c>
      <c r="G190" s="607"/>
      <c r="H190" s="383"/>
      <c r="I190" s="386"/>
      <c r="J190" s="370" t="e">
        <f t="shared" si="12"/>
        <v>#DIV/0!</v>
      </c>
      <c r="K190" s="370" t="e">
        <f t="shared" si="13"/>
        <v>#DIV/0!</v>
      </c>
    </row>
    <row r="191" spans="1:11">
      <c r="A191" s="373">
        <v>165</v>
      </c>
      <c r="B191" s="374" t="s">
        <v>1037</v>
      </c>
      <c r="C191" s="457"/>
      <c r="D191" s="451">
        <v>615700</v>
      </c>
      <c r="E191" s="458"/>
      <c r="F191" s="400" t="s">
        <v>288</v>
      </c>
      <c r="G191" s="607"/>
      <c r="H191" s="383"/>
      <c r="I191" s="386"/>
      <c r="J191" s="370" t="e">
        <f t="shared" si="12"/>
        <v>#DIV/0!</v>
      </c>
      <c r="K191" s="370" t="e">
        <f t="shared" si="13"/>
        <v>#DIV/0!</v>
      </c>
    </row>
    <row r="192" spans="1:11" ht="12" customHeight="1">
      <c r="A192" s="373">
        <v>166</v>
      </c>
      <c r="B192" s="374" t="s">
        <v>949</v>
      </c>
      <c r="C192" s="398">
        <v>24</v>
      </c>
      <c r="D192" s="431">
        <v>616000</v>
      </c>
      <c r="E192" s="459" t="s">
        <v>1038</v>
      </c>
      <c r="F192" s="460" t="s">
        <v>1039</v>
      </c>
      <c r="G192" s="611">
        <f>SUM(G193:G196)</f>
        <v>0</v>
      </c>
      <c r="H192" s="428">
        <f>SUM(H193:H196)</f>
        <v>0</v>
      </c>
      <c r="I192" s="428">
        <f>SUM(I193:I196)</f>
        <v>0</v>
      </c>
      <c r="J192" s="370" t="e">
        <f t="shared" si="12"/>
        <v>#DIV/0!</v>
      </c>
      <c r="K192" s="370" t="e">
        <f t="shared" si="13"/>
        <v>#DIV/0!</v>
      </c>
    </row>
    <row r="193" spans="1:11" ht="12" customHeight="1">
      <c r="A193" s="373">
        <v>167</v>
      </c>
      <c r="B193" s="374" t="s">
        <v>1040</v>
      </c>
      <c r="C193" s="425">
        <v>243</v>
      </c>
      <c r="D193" s="399">
        <v>616100</v>
      </c>
      <c r="E193" s="432" t="s">
        <v>1041</v>
      </c>
      <c r="F193" s="400" t="s">
        <v>1042</v>
      </c>
      <c r="G193" s="607"/>
      <c r="H193" s="383"/>
      <c r="I193" s="386"/>
      <c r="J193" s="370" t="e">
        <f t="shared" si="12"/>
        <v>#DIV/0!</v>
      </c>
      <c r="K193" s="370" t="e">
        <f t="shared" si="13"/>
        <v>#DIV/0!</v>
      </c>
    </row>
    <row r="194" spans="1:11">
      <c r="A194" s="373">
        <v>168</v>
      </c>
      <c r="B194" s="374" t="s">
        <v>949</v>
      </c>
      <c r="C194" s="373">
        <v>241</v>
      </c>
      <c r="D194" s="380">
        <v>616200</v>
      </c>
      <c r="E194" s="432" t="s">
        <v>1043</v>
      </c>
      <c r="F194" s="382" t="s">
        <v>270</v>
      </c>
      <c r="G194" s="607"/>
      <c r="H194" s="383"/>
      <c r="I194" s="386"/>
      <c r="J194" s="370" t="e">
        <f t="shared" si="12"/>
        <v>#DIV/0!</v>
      </c>
      <c r="K194" s="370" t="e">
        <f t="shared" si="13"/>
        <v>#DIV/0!</v>
      </c>
    </row>
    <row r="195" spans="1:11">
      <c r="A195" s="373">
        <v>169</v>
      </c>
      <c r="B195" s="374" t="s">
        <v>949</v>
      </c>
      <c r="C195" s="373">
        <v>242</v>
      </c>
      <c r="D195" s="380">
        <v>616300</v>
      </c>
      <c r="E195" s="432" t="s">
        <v>1044</v>
      </c>
      <c r="F195" s="382" t="s">
        <v>271</v>
      </c>
      <c r="G195" s="607">
        <v>0</v>
      </c>
      <c r="H195" s="383"/>
      <c r="I195" s="386"/>
      <c r="J195" s="370" t="e">
        <f t="shared" si="12"/>
        <v>#DIV/0!</v>
      </c>
      <c r="K195" s="370" t="e">
        <f t="shared" si="13"/>
        <v>#DIV/0!</v>
      </c>
    </row>
    <row r="196" spans="1:11" ht="15.75" customHeight="1">
      <c r="A196" s="373">
        <v>170</v>
      </c>
      <c r="B196" s="374" t="s">
        <v>949</v>
      </c>
      <c r="C196" s="373">
        <v>242</v>
      </c>
      <c r="D196" s="380">
        <v>616500</v>
      </c>
      <c r="E196" s="432" t="s">
        <v>1044</v>
      </c>
      <c r="F196" s="382" t="s">
        <v>1045</v>
      </c>
      <c r="G196" s="607"/>
      <c r="H196" s="383"/>
      <c r="I196" s="386"/>
      <c r="J196" s="370" t="e">
        <f t="shared" si="12"/>
        <v>#DIV/0!</v>
      </c>
      <c r="K196" s="370" t="e">
        <f t="shared" si="13"/>
        <v>#DIV/0!</v>
      </c>
    </row>
    <row r="197" spans="1:11">
      <c r="A197" s="373">
        <v>171</v>
      </c>
      <c r="B197" s="374" t="s">
        <v>1046</v>
      </c>
      <c r="C197" s="398">
        <v>283</v>
      </c>
      <c r="D197" s="399"/>
      <c r="E197" s="461" t="s">
        <v>1047</v>
      </c>
      <c r="F197" s="400" t="s">
        <v>1048</v>
      </c>
      <c r="G197" s="607"/>
      <c r="H197" s="462"/>
      <c r="I197" s="462"/>
      <c r="J197" s="370" t="e">
        <f t="shared" si="12"/>
        <v>#DIV/0!</v>
      </c>
      <c r="K197" s="370" t="e">
        <f t="shared" si="13"/>
        <v>#DIV/0!</v>
      </c>
    </row>
    <row r="198" spans="1:11" ht="26.25" customHeight="1">
      <c r="A198" s="463">
        <v>172</v>
      </c>
      <c r="B198" s="463"/>
      <c r="C198" s="463"/>
      <c r="D198" s="463"/>
      <c r="E198" s="464"/>
      <c r="F198" s="463" t="s">
        <v>1049</v>
      </c>
      <c r="G198" s="620">
        <f>SUM(G27-G120)</f>
        <v>150000</v>
      </c>
      <c r="H198" s="620">
        <f>SUM(H27-H120)</f>
        <v>-1573621</v>
      </c>
      <c r="I198" s="620">
        <f>SUM(I27-I120)</f>
        <v>-1296720</v>
      </c>
      <c r="J198" s="370">
        <f t="shared" si="12"/>
        <v>-10.490806666666666</v>
      </c>
      <c r="K198" s="370">
        <f t="shared" si="13"/>
        <v>1.2135395459312728</v>
      </c>
    </row>
    <row r="199" spans="1:11" ht="26.25" customHeight="1">
      <c r="A199" s="463">
        <v>173</v>
      </c>
      <c r="B199" s="463"/>
      <c r="C199" s="465" t="s">
        <v>1050</v>
      </c>
      <c r="D199" s="463"/>
      <c r="E199" s="466"/>
      <c r="F199" s="463" t="s">
        <v>1051</v>
      </c>
      <c r="G199" s="620"/>
      <c r="H199" s="620"/>
      <c r="I199" s="620"/>
      <c r="J199" s="370" t="e">
        <f t="shared" si="12"/>
        <v>#DIV/0!</v>
      </c>
      <c r="K199" s="370" t="e">
        <f t="shared" si="13"/>
        <v>#DIV/0!</v>
      </c>
    </row>
    <row r="200" spans="1:11" ht="22.5" customHeight="1">
      <c r="A200" s="373">
        <v>174</v>
      </c>
      <c r="B200" s="374" t="s">
        <v>841</v>
      </c>
      <c r="C200" s="398">
        <v>31.2</v>
      </c>
      <c r="D200" s="431"/>
      <c r="E200" s="467" t="s">
        <v>1052</v>
      </c>
      <c r="F200" s="460" t="s">
        <v>1053</v>
      </c>
      <c r="G200" s="611">
        <f>SUM(G201:G207)</f>
        <v>0</v>
      </c>
      <c r="H200" s="428">
        <f>SUM(H201:H207)</f>
        <v>0</v>
      </c>
      <c r="I200" s="428">
        <f>SUM(I201:I207)</f>
        <v>0</v>
      </c>
      <c r="J200" s="370" t="e">
        <f t="shared" si="12"/>
        <v>#DIV/0!</v>
      </c>
      <c r="K200" s="370" t="e">
        <f t="shared" si="13"/>
        <v>#DIV/0!</v>
      </c>
    </row>
    <row r="201" spans="1:11" ht="16.5" customHeight="1">
      <c r="A201" s="373">
        <v>175</v>
      </c>
      <c r="B201" s="374" t="s">
        <v>841</v>
      </c>
      <c r="C201" s="401">
        <v>311.2</v>
      </c>
      <c r="D201" s="399">
        <v>811110</v>
      </c>
      <c r="E201" s="467"/>
      <c r="F201" s="400" t="s">
        <v>1054</v>
      </c>
      <c r="G201" s="611"/>
      <c r="H201" s="428"/>
      <c r="I201" s="428"/>
      <c r="J201" s="370"/>
      <c r="K201" s="370"/>
    </row>
    <row r="202" spans="1:11" ht="15" customHeight="1">
      <c r="A202" s="373">
        <v>176</v>
      </c>
      <c r="B202" s="374" t="s">
        <v>841</v>
      </c>
      <c r="C202" s="401">
        <v>311.2</v>
      </c>
      <c r="D202" s="380">
        <v>811121</v>
      </c>
      <c r="E202" s="468"/>
      <c r="F202" s="400" t="s">
        <v>1055</v>
      </c>
      <c r="G202" s="607"/>
      <c r="H202" s="383"/>
      <c r="I202" s="386"/>
      <c r="J202" s="370"/>
      <c r="K202" s="370"/>
    </row>
    <row r="203" spans="1:11" ht="15" customHeight="1">
      <c r="A203" s="373">
        <v>177</v>
      </c>
      <c r="B203" s="374" t="s">
        <v>841</v>
      </c>
      <c r="C203" s="401">
        <v>311.2</v>
      </c>
      <c r="D203" s="380">
        <v>811124</v>
      </c>
      <c r="E203" s="468"/>
      <c r="F203" s="400" t="s">
        <v>1056</v>
      </c>
      <c r="G203" s="607"/>
      <c r="H203" s="383"/>
      <c r="I203" s="386"/>
      <c r="J203" s="370"/>
      <c r="K203" s="370"/>
    </row>
    <row r="204" spans="1:11" ht="15" customHeight="1">
      <c r="A204" s="373">
        <v>178</v>
      </c>
      <c r="B204" s="374" t="s">
        <v>841</v>
      </c>
      <c r="C204" s="401">
        <v>311.2</v>
      </c>
      <c r="D204" s="380">
        <v>811125</v>
      </c>
      <c r="E204" s="468"/>
      <c r="F204" s="400" t="s">
        <v>1057</v>
      </c>
      <c r="G204" s="607"/>
      <c r="H204" s="383"/>
      <c r="I204" s="386"/>
      <c r="J204" s="370"/>
      <c r="K204" s="370"/>
    </row>
    <row r="205" spans="1:11" ht="15" customHeight="1">
      <c r="A205" s="373">
        <v>179</v>
      </c>
      <c r="B205" s="374" t="s">
        <v>869</v>
      </c>
      <c r="C205" s="401">
        <v>311.2</v>
      </c>
      <c r="D205" s="380">
        <v>811126</v>
      </c>
      <c r="E205" s="432" t="s">
        <v>1058</v>
      </c>
      <c r="F205" s="469" t="s">
        <v>1059</v>
      </c>
      <c r="G205" s="607"/>
      <c r="H205" s="383"/>
      <c r="I205" s="386"/>
      <c r="J205" s="370"/>
      <c r="K205" s="370"/>
    </row>
    <row r="206" spans="1:11" ht="12" customHeight="1">
      <c r="A206" s="373">
        <v>180</v>
      </c>
      <c r="B206" s="374" t="s">
        <v>1060</v>
      </c>
      <c r="C206" s="401">
        <v>312.2</v>
      </c>
      <c r="D206" s="399">
        <v>811200</v>
      </c>
      <c r="E206" s="432" t="s">
        <v>1061</v>
      </c>
      <c r="F206" s="400" t="s">
        <v>1062</v>
      </c>
      <c r="G206" s="607"/>
      <c r="H206" s="383"/>
      <c r="I206" s="386"/>
      <c r="J206" s="370" t="e">
        <f t="shared" ref="J206:J248" si="14">SUM(H206/G206)</f>
        <v>#DIV/0!</v>
      </c>
      <c r="K206" s="370" t="e">
        <f t="shared" ref="K206:K248" si="15">SUM(H206/I206)</f>
        <v>#DIV/0!</v>
      </c>
    </row>
    <row r="207" spans="1:11" ht="12" customHeight="1">
      <c r="A207" s="373">
        <v>181</v>
      </c>
      <c r="B207" s="374" t="s">
        <v>841</v>
      </c>
      <c r="C207" s="401">
        <v>311.2</v>
      </c>
      <c r="D207" s="399">
        <v>811900</v>
      </c>
      <c r="E207" s="432" t="s">
        <v>1063</v>
      </c>
      <c r="F207" s="400" t="s">
        <v>193</v>
      </c>
      <c r="G207" s="607"/>
      <c r="H207" s="383"/>
      <c r="I207" s="386"/>
      <c r="J207" s="370" t="e">
        <f t="shared" si="14"/>
        <v>#DIV/0!</v>
      </c>
      <c r="K207" s="370" t="e">
        <f t="shared" si="15"/>
        <v>#DIV/0!</v>
      </c>
    </row>
    <row r="208" spans="1:11" ht="17.25" customHeight="1">
      <c r="A208" s="373">
        <v>182</v>
      </c>
      <c r="B208" s="374" t="s">
        <v>841</v>
      </c>
      <c r="C208" s="398">
        <v>31.1</v>
      </c>
      <c r="D208" s="431">
        <v>821000</v>
      </c>
      <c r="E208" s="461" t="s">
        <v>1064</v>
      </c>
      <c r="F208" s="460" t="s">
        <v>1065</v>
      </c>
      <c r="G208" s="611">
        <f>SUM(G209:G214)</f>
        <v>150000</v>
      </c>
      <c r="H208" s="428">
        <f>SUM(H209:H214)</f>
        <v>4920</v>
      </c>
      <c r="I208" s="428">
        <f>SUM(I209:I214)</f>
        <v>704</v>
      </c>
      <c r="J208" s="370">
        <f t="shared" si="14"/>
        <v>3.2800000000000003E-2</v>
      </c>
      <c r="K208" s="370">
        <f t="shared" si="15"/>
        <v>6.9886363636363633</v>
      </c>
    </row>
    <row r="209" spans="1:11" ht="12" customHeight="1">
      <c r="A209" s="373">
        <v>183</v>
      </c>
      <c r="B209" s="374" t="s">
        <v>1066</v>
      </c>
      <c r="C209" s="401">
        <v>314.10000000000002</v>
      </c>
      <c r="D209" s="380">
        <v>821100</v>
      </c>
      <c r="E209" s="470"/>
      <c r="F209" s="382" t="s">
        <v>275</v>
      </c>
      <c r="G209" s="607"/>
      <c r="H209" s="383"/>
      <c r="I209" s="386"/>
      <c r="J209" s="370" t="e">
        <f t="shared" si="14"/>
        <v>#DIV/0!</v>
      </c>
      <c r="K209" s="370" t="e">
        <f t="shared" si="15"/>
        <v>#DIV/0!</v>
      </c>
    </row>
    <row r="210" spans="1:11">
      <c r="A210" s="373">
        <v>184</v>
      </c>
      <c r="B210" s="374" t="s">
        <v>841</v>
      </c>
      <c r="C210" s="401">
        <v>31.1</v>
      </c>
      <c r="D210" s="380">
        <v>821200</v>
      </c>
      <c r="E210" s="470"/>
      <c r="F210" s="382" t="s">
        <v>276</v>
      </c>
      <c r="G210" s="607"/>
      <c r="H210" s="383"/>
      <c r="I210" s="386"/>
      <c r="J210" s="370" t="e">
        <f t="shared" si="14"/>
        <v>#DIV/0!</v>
      </c>
      <c r="K210" s="370" t="e">
        <f t="shared" si="15"/>
        <v>#DIV/0!</v>
      </c>
    </row>
    <row r="211" spans="1:11">
      <c r="A211" s="373">
        <v>185</v>
      </c>
      <c r="B211" s="374" t="s">
        <v>841</v>
      </c>
      <c r="C211" s="401">
        <v>31.1</v>
      </c>
      <c r="D211" s="380">
        <v>821300</v>
      </c>
      <c r="E211" s="470"/>
      <c r="F211" s="382" t="s">
        <v>277</v>
      </c>
      <c r="G211" s="386">
        <v>80000</v>
      </c>
      <c r="H211" s="383">
        <v>2730</v>
      </c>
      <c r="I211" s="386">
        <v>704</v>
      </c>
      <c r="J211" s="370">
        <f t="shared" si="14"/>
        <v>3.4125000000000003E-2</v>
      </c>
      <c r="K211" s="370">
        <f t="shared" si="15"/>
        <v>3.8778409090909092</v>
      </c>
    </row>
    <row r="212" spans="1:11" ht="15.75" customHeight="1">
      <c r="A212" s="373">
        <v>186</v>
      </c>
      <c r="B212" s="374" t="s">
        <v>841</v>
      </c>
      <c r="C212" s="401">
        <v>31.1</v>
      </c>
      <c r="D212" s="380">
        <v>821400</v>
      </c>
      <c r="E212" s="470"/>
      <c r="F212" s="382" t="s">
        <v>278</v>
      </c>
      <c r="G212" s="386"/>
      <c r="H212" s="383"/>
      <c r="I212" s="386"/>
      <c r="J212" s="370" t="e">
        <f t="shared" si="14"/>
        <v>#DIV/0!</v>
      </c>
      <c r="K212" s="370" t="e">
        <f t="shared" si="15"/>
        <v>#DIV/0!</v>
      </c>
    </row>
    <row r="213" spans="1:11" ht="12" customHeight="1">
      <c r="A213" s="373">
        <v>187</v>
      </c>
      <c r="B213" s="374" t="s">
        <v>841</v>
      </c>
      <c r="C213" s="401">
        <v>314.10000000000002</v>
      </c>
      <c r="D213" s="380">
        <v>821500</v>
      </c>
      <c r="E213" s="470"/>
      <c r="F213" s="382" t="s">
        <v>279</v>
      </c>
      <c r="G213" s="386">
        <v>20000</v>
      </c>
      <c r="H213" s="383">
        <v>2190</v>
      </c>
      <c r="I213" s="386">
        <v>0</v>
      </c>
      <c r="J213" s="370">
        <f t="shared" si="14"/>
        <v>0.1095</v>
      </c>
      <c r="K213" s="370" t="e">
        <f t="shared" si="15"/>
        <v>#DIV/0!</v>
      </c>
    </row>
    <row r="214" spans="1:11" ht="12" customHeight="1">
      <c r="A214" s="373">
        <v>188</v>
      </c>
      <c r="B214" s="374" t="s">
        <v>841</v>
      </c>
      <c r="C214" s="401">
        <v>311.10000000000002</v>
      </c>
      <c r="D214" s="380">
        <v>821600</v>
      </c>
      <c r="E214" s="470"/>
      <c r="F214" s="382" t="s">
        <v>1067</v>
      </c>
      <c r="G214" s="386">
        <v>50000</v>
      </c>
      <c r="H214" s="383">
        <v>0</v>
      </c>
      <c r="I214" s="386">
        <v>0</v>
      </c>
      <c r="J214" s="370">
        <f t="shared" si="14"/>
        <v>0</v>
      </c>
      <c r="K214" s="370" t="e">
        <f t="shared" si="15"/>
        <v>#DIV/0!</v>
      </c>
    </row>
    <row r="215" spans="1:11" ht="27" customHeight="1">
      <c r="A215" s="463">
        <v>189</v>
      </c>
      <c r="B215" s="465" t="s">
        <v>841</v>
      </c>
      <c r="C215" s="463">
        <v>31</v>
      </c>
      <c r="D215" s="463"/>
      <c r="E215" s="471" t="s">
        <v>1068</v>
      </c>
      <c r="F215" s="463" t="s">
        <v>1069</v>
      </c>
      <c r="G215" s="620">
        <f>SUM(G208-G200)</f>
        <v>150000</v>
      </c>
      <c r="H215" s="620">
        <f>SUM(H208-H200)</f>
        <v>4920</v>
      </c>
      <c r="I215" s="620">
        <f>SUM(I208-I200)</f>
        <v>704</v>
      </c>
      <c r="J215" s="370">
        <f t="shared" si="14"/>
        <v>3.2800000000000003E-2</v>
      </c>
      <c r="K215" s="370">
        <f t="shared" si="15"/>
        <v>6.9886363636363633</v>
      </c>
    </row>
    <row r="216" spans="1:11" ht="30" customHeight="1">
      <c r="A216" s="463">
        <v>190</v>
      </c>
      <c r="B216" s="463"/>
      <c r="C216" s="463"/>
      <c r="D216" s="463"/>
      <c r="E216" s="472" t="s">
        <v>1070</v>
      </c>
      <c r="F216" s="463" t="s">
        <v>1071</v>
      </c>
      <c r="G216" s="620">
        <f>SUM(G198-G215)</f>
        <v>0</v>
      </c>
      <c r="H216" s="620">
        <f>SUM(H198-H215)</f>
        <v>-1578541</v>
      </c>
      <c r="I216" s="620">
        <f>SUM(I198-I215)</f>
        <v>-1297424</v>
      </c>
      <c r="J216" s="370" t="e">
        <f t="shared" si="14"/>
        <v>#DIV/0!</v>
      </c>
      <c r="K216" s="370">
        <f t="shared" si="15"/>
        <v>1.2166731924182073</v>
      </c>
    </row>
    <row r="217" spans="1:11" ht="26.25" customHeight="1">
      <c r="A217" s="463">
        <v>191</v>
      </c>
      <c r="B217" s="463"/>
      <c r="C217" s="463" t="s">
        <v>1072</v>
      </c>
      <c r="D217" s="463"/>
      <c r="E217" s="473" t="s">
        <v>1073</v>
      </c>
      <c r="F217" s="463" t="s">
        <v>1074</v>
      </c>
      <c r="G217" s="620"/>
      <c r="H217" s="620"/>
      <c r="I217" s="620"/>
      <c r="J217" s="370" t="e">
        <f t="shared" si="14"/>
        <v>#DIV/0!</v>
      </c>
      <c r="K217" s="370" t="e">
        <f t="shared" si="15"/>
        <v>#DIV/0!</v>
      </c>
    </row>
    <row r="218" spans="1:11" ht="29.25" customHeight="1">
      <c r="A218" s="373">
        <v>192</v>
      </c>
      <c r="B218" s="374"/>
      <c r="C218" s="474">
        <v>321.2</v>
      </c>
      <c r="D218" s="431"/>
      <c r="E218" s="464"/>
      <c r="F218" s="460" t="s">
        <v>1075</v>
      </c>
      <c r="G218" s="611">
        <f>SUM(G219+G220+G221+G222+G223+G224+G225+G226+G229)</f>
        <v>0</v>
      </c>
      <c r="H218" s="428">
        <f>SUM(H219+H220+H221+H222+H223+H224+H225+H226+H229)</f>
        <v>27362</v>
      </c>
      <c r="I218" s="428">
        <f>SUM(I219+I220+I221+I222+I223+I224+I225+I226+I229)</f>
        <v>0</v>
      </c>
      <c r="J218" s="370" t="e">
        <f t="shared" si="14"/>
        <v>#DIV/0!</v>
      </c>
      <c r="K218" s="370" t="e">
        <f t="shared" si="15"/>
        <v>#DIV/0!</v>
      </c>
    </row>
    <row r="219" spans="1:11" ht="14.25" customHeight="1">
      <c r="A219" s="373">
        <v>193</v>
      </c>
      <c r="B219" s="374" t="s">
        <v>844</v>
      </c>
      <c r="C219" s="475">
        <v>3215.2</v>
      </c>
      <c r="D219" s="399">
        <v>811122</v>
      </c>
      <c r="E219" s="476"/>
      <c r="F219" s="400" t="s">
        <v>1076</v>
      </c>
      <c r="G219" s="607"/>
      <c r="H219" s="383"/>
      <c r="I219" s="386"/>
      <c r="J219" s="370" t="e">
        <f t="shared" si="14"/>
        <v>#DIV/0!</v>
      </c>
      <c r="K219" s="370" t="e">
        <f t="shared" si="15"/>
        <v>#DIV/0!</v>
      </c>
    </row>
    <row r="220" spans="1:11" ht="15" customHeight="1">
      <c r="A220" s="373">
        <v>194</v>
      </c>
      <c r="B220" s="374" t="s">
        <v>844</v>
      </c>
      <c r="C220" s="475">
        <v>3215.2</v>
      </c>
      <c r="D220" s="399">
        <v>811123</v>
      </c>
      <c r="E220" s="476"/>
      <c r="F220" s="400" t="s">
        <v>1077</v>
      </c>
      <c r="G220" s="607"/>
      <c r="H220" s="383"/>
      <c r="I220" s="386"/>
      <c r="J220" s="370" t="e">
        <f t="shared" si="14"/>
        <v>#DIV/0!</v>
      </c>
      <c r="K220" s="370" t="e">
        <f t="shared" si="15"/>
        <v>#DIV/0!</v>
      </c>
    </row>
    <row r="221" spans="1:11" ht="23.25" customHeight="1">
      <c r="A221" s="373">
        <v>195</v>
      </c>
      <c r="B221" s="374" t="s">
        <v>826</v>
      </c>
      <c r="C221" s="475">
        <v>3214.2</v>
      </c>
      <c r="D221" s="399">
        <v>813100</v>
      </c>
      <c r="E221" s="477"/>
      <c r="F221" s="400" t="s">
        <v>1078</v>
      </c>
      <c r="G221" s="607"/>
      <c r="H221" s="383"/>
      <c r="I221" s="386"/>
      <c r="J221" s="370" t="e">
        <f t="shared" si="14"/>
        <v>#DIV/0!</v>
      </c>
      <c r="K221" s="370" t="e">
        <f t="shared" si="15"/>
        <v>#DIV/0!</v>
      </c>
    </row>
    <row r="222" spans="1:11" ht="24.75" customHeight="1">
      <c r="A222" s="373">
        <v>196</v>
      </c>
      <c r="B222" s="374" t="s">
        <v>826</v>
      </c>
      <c r="C222" s="475">
        <v>3214.2</v>
      </c>
      <c r="D222" s="399">
        <v>813200</v>
      </c>
      <c r="E222" s="477"/>
      <c r="F222" s="400" t="s">
        <v>1079</v>
      </c>
      <c r="G222" s="607"/>
      <c r="H222" s="383">
        <v>27362</v>
      </c>
      <c r="I222" s="386">
        <v>0</v>
      </c>
      <c r="J222" s="370" t="e">
        <f t="shared" si="14"/>
        <v>#DIV/0!</v>
      </c>
      <c r="K222" s="370" t="e">
        <f t="shared" si="15"/>
        <v>#DIV/0!</v>
      </c>
    </row>
    <row r="223" spans="1:11" ht="24" customHeight="1">
      <c r="A223" s="373">
        <v>197</v>
      </c>
      <c r="B223" s="374" t="s">
        <v>826</v>
      </c>
      <c r="C223" s="475">
        <v>3214.2</v>
      </c>
      <c r="D223" s="399">
        <v>813300</v>
      </c>
      <c r="E223" s="477"/>
      <c r="F223" s="400" t="s">
        <v>1080</v>
      </c>
      <c r="G223" s="607"/>
      <c r="H223" s="383"/>
      <c r="I223" s="386"/>
      <c r="J223" s="370" t="e">
        <f t="shared" si="14"/>
        <v>#DIV/0!</v>
      </c>
      <c r="K223" s="370" t="e">
        <f t="shared" si="15"/>
        <v>#DIV/0!</v>
      </c>
    </row>
    <row r="224" spans="1:11" ht="18" customHeight="1">
      <c r="A224" s="373">
        <v>198</v>
      </c>
      <c r="B224" s="374" t="s">
        <v>844</v>
      </c>
      <c r="C224" s="475">
        <v>3215.2</v>
      </c>
      <c r="D224" s="399">
        <v>813400</v>
      </c>
      <c r="E224" s="477"/>
      <c r="F224" s="400" t="s">
        <v>1081</v>
      </c>
      <c r="G224" s="607"/>
      <c r="H224" s="383"/>
      <c r="I224" s="386"/>
      <c r="J224" s="370" t="e">
        <f t="shared" si="14"/>
        <v>#DIV/0!</v>
      </c>
      <c r="K224" s="370" t="e">
        <f t="shared" si="15"/>
        <v>#DIV/0!</v>
      </c>
    </row>
    <row r="225" spans="1:11" ht="26.25" customHeight="1">
      <c r="A225" s="373">
        <v>199</v>
      </c>
      <c r="B225" s="374" t="s">
        <v>844</v>
      </c>
      <c r="C225" s="475">
        <v>3215.2</v>
      </c>
      <c r="D225" s="399">
        <v>813500</v>
      </c>
      <c r="E225" s="477"/>
      <c r="F225" s="400" t="s">
        <v>1082</v>
      </c>
      <c r="G225" s="607"/>
      <c r="H225" s="383"/>
      <c r="I225" s="386"/>
      <c r="J225" s="370" t="e">
        <f t="shared" si="14"/>
        <v>#DIV/0!</v>
      </c>
      <c r="K225" s="370" t="e">
        <f t="shared" si="15"/>
        <v>#DIV/0!</v>
      </c>
    </row>
    <row r="226" spans="1:11" ht="15.75" customHeight="1">
      <c r="A226" s="373">
        <v>200</v>
      </c>
      <c r="B226" s="374"/>
      <c r="C226" s="475">
        <v>3214.2</v>
      </c>
      <c r="D226" s="399">
        <v>813600</v>
      </c>
      <c r="E226" s="477"/>
      <c r="F226" s="400" t="s">
        <v>211</v>
      </c>
      <c r="G226" s="607"/>
      <c r="H226" s="383"/>
      <c r="I226" s="386"/>
      <c r="J226" s="370" t="e">
        <f t="shared" si="14"/>
        <v>#DIV/0!</v>
      </c>
      <c r="K226" s="370" t="e">
        <f t="shared" si="15"/>
        <v>#DIV/0!</v>
      </c>
    </row>
    <row r="227" spans="1:11" ht="12.75" customHeight="1">
      <c r="A227" s="373">
        <v>201</v>
      </c>
      <c r="B227" s="374" t="s">
        <v>826</v>
      </c>
      <c r="C227" s="475">
        <v>3214.2</v>
      </c>
      <c r="D227" s="399">
        <v>813611</v>
      </c>
      <c r="E227" s="477"/>
      <c r="F227" s="397" t="s">
        <v>1083</v>
      </c>
      <c r="G227" s="608"/>
      <c r="H227" s="385"/>
      <c r="I227" s="385"/>
      <c r="J227" s="370" t="e">
        <f t="shared" si="14"/>
        <v>#DIV/0!</v>
      </c>
      <c r="K227" s="370" t="e">
        <f t="shared" si="15"/>
        <v>#DIV/0!</v>
      </c>
    </row>
    <row r="228" spans="1:11" ht="15" customHeight="1">
      <c r="A228" s="373">
        <v>202</v>
      </c>
      <c r="B228" s="374" t="s">
        <v>826</v>
      </c>
      <c r="C228" s="475">
        <v>3214.2</v>
      </c>
      <c r="D228" s="399">
        <v>813612</v>
      </c>
      <c r="E228" s="477"/>
      <c r="F228" s="397" t="s">
        <v>1084</v>
      </c>
      <c r="G228" s="608"/>
      <c r="H228" s="385"/>
      <c r="I228" s="385"/>
      <c r="J228" s="370" t="e">
        <f t="shared" si="14"/>
        <v>#DIV/0!</v>
      </c>
      <c r="K228" s="370" t="e">
        <f t="shared" si="15"/>
        <v>#DIV/0!</v>
      </c>
    </row>
    <row r="229" spans="1:11" ht="18" customHeight="1">
      <c r="A229" s="373">
        <v>203</v>
      </c>
      <c r="B229" s="374" t="s">
        <v>826</v>
      </c>
      <c r="C229" s="475">
        <v>3224.2</v>
      </c>
      <c r="D229" s="399">
        <v>813700</v>
      </c>
      <c r="E229" s="477"/>
      <c r="F229" s="400" t="s">
        <v>1085</v>
      </c>
      <c r="G229" s="607"/>
      <c r="H229" s="383"/>
      <c r="I229" s="386"/>
      <c r="J229" s="370" t="e">
        <f t="shared" si="14"/>
        <v>#DIV/0!</v>
      </c>
      <c r="K229" s="370" t="e">
        <f t="shared" si="15"/>
        <v>#DIV/0!</v>
      </c>
    </row>
    <row r="230" spans="1:11" ht="26.25" customHeight="1">
      <c r="A230" s="373">
        <v>204</v>
      </c>
      <c r="B230" s="374"/>
      <c r="C230" s="474">
        <v>322.10000000000002</v>
      </c>
      <c r="D230" s="431">
        <v>822000</v>
      </c>
      <c r="E230" s="464"/>
      <c r="F230" s="460" t="s">
        <v>1086</v>
      </c>
      <c r="G230" s="611">
        <f>SUM(G231+G232+G233+G234+G235+G236+G239)</f>
        <v>0</v>
      </c>
      <c r="H230" s="428">
        <f>SUM(H231+H232+H233+H234+H235+H236+H239)</f>
        <v>0</v>
      </c>
      <c r="I230" s="428">
        <f>SUM(I231+I232+I233+I234+I235+I236+I239)</f>
        <v>0</v>
      </c>
      <c r="J230" s="370" t="e">
        <f t="shared" si="14"/>
        <v>#DIV/0!</v>
      </c>
      <c r="K230" s="370" t="e">
        <f t="shared" si="15"/>
        <v>#DIV/0!</v>
      </c>
    </row>
    <row r="231" spans="1:11" ht="16.5" customHeight="1">
      <c r="A231" s="373">
        <v>205</v>
      </c>
      <c r="B231" s="374" t="s">
        <v>826</v>
      </c>
      <c r="C231" s="475">
        <v>3214.1</v>
      </c>
      <c r="D231" s="399">
        <v>822100</v>
      </c>
      <c r="E231" s="431"/>
      <c r="F231" s="400" t="s">
        <v>290</v>
      </c>
      <c r="G231" s="607"/>
      <c r="H231" s="383"/>
      <c r="I231" s="386"/>
      <c r="J231" s="370" t="e">
        <f t="shared" si="14"/>
        <v>#DIV/0!</v>
      </c>
      <c r="K231" s="370" t="e">
        <f t="shared" si="15"/>
        <v>#DIV/0!</v>
      </c>
    </row>
    <row r="232" spans="1:11" ht="28.5" customHeight="1">
      <c r="A232" s="373">
        <v>206</v>
      </c>
      <c r="B232" s="374" t="s">
        <v>826</v>
      </c>
      <c r="C232" s="475">
        <v>3214.1</v>
      </c>
      <c r="D232" s="399">
        <v>822200</v>
      </c>
      <c r="E232" s="431"/>
      <c r="F232" s="400" t="s">
        <v>1087</v>
      </c>
      <c r="G232" s="607"/>
      <c r="H232" s="383"/>
      <c r="I232" s="386"/>
      <c r="J232" s="370" t="e">
        <f t="shared" si="14"/>
        <v>#DIV/0!</v>
      </c>
      <c r="K232" s="370" t="e">
        <f t="shared" si="15"/>
        <v>#DIV/0!</v>
      </c>
    </row>
    <row r="233" spans="1:11" ht="22.5" customHeight="1">
      <c r="A233" s="373">
        <v>207</v>
      </c>
      <c r="B233" s="374" t="s">
        <v>826</v>
      </c>
      <c r="C233" s="475">
        <v>3214.1</v>
      </c>
      <c r="D233" s="399">
        <v>822300</v>
      </c>
      <c r="E233" s="431"/>
      <c r="F233" s="400" t="s">
        <v>292</v>
      </c>
      <c r="G233" s="607"/>
      <c r="H233" s="383"/>
      <c r="I233" s="386"/>
      <c r="J233" s="370" t="e">
        <f t="shared" si="14"/>
        <v>#DIV/0!</v>
      </c>
      <c r="K233" s="370" t="e">
        <f t="shared" si="15"/>
        <v>#DIV/0!</v>
      </c>
    </row>
    <row r="234" spans="1:11" ht="22.5" customHeight="1">
      <c r="A234" s="373">
        <v>208</v>
      </c>
      <c r="B234" s="374" t="s">
        <v>844</v>
      </c>
      <c r="C234" s="475">
        <v>3215.1</v>
      </c>
      <c r="D234" s="399">
        <v>822400</v>
      </c>
      <c r="E234" s="431"/>
      <c r="F234" s="400" t="s">
        <v>293</v>
      </c>
      <c r="G234" s="607"/>
      <c r="H234" s="383"/>
      <c r="I234" s="386"/>
      <c r="J234" s="370" t="e">
        <f t="shared" si="14"/>
        <v>#DIV/0!</v>
      </c>
      <c r="K234" s="370" t="e">
        <f t="shared" si="15"/>
        <v>#DIV/0!</v>
      </c>
    </row>
    <row r="235" spans="1:11" ht="26.25" customHeight="1">
      <c r="A235" s="373">
        <v>209</v>
      </c>
      <c r="B235" s="374" t="s">
        <v>844</v>
      </c>
      <c r="C235" s="475">
        <v>3215.1</v>
      </c>
      <c r="D235" s="399">
        <v>822500</v>
      </c>
      <c r="E235" s="431"/>
      <c r="F235" s="400" t="s">
        <v>1088</v>
      </c>
      <c r="G235" s="607"/>
      <c r="H235" s="383"/>
      <c r="I235" s="386"/>
      <c r="J235" s="370" t="e">
        <f t="shared" si="14"/>
        <v>#DIV/0!</v>
      </c>
      <c r="K235" s="370" t="e">
        <f t="shared" si="15"/>
        <v>#DIV/0!</v>
      </c>
    </row>
    <row r="236" spans="1:11" ht="14.25" customHeight="1">
      <c r="A236" s="373">
        <v>210</v>
      </c>
      <c r="B236" s="374"/>
      <c r="C236" s="475"/>
      <c r="D236" s="399">
        <v>822600</v>
      </c>
      <c r="E236" s="431"/>
      <c r="F236" s="400" t="s">
        <v>295</v>
      </c>
      <c r="G236" s="607"/>
      <c r="H236" s="383"/>
      <c r="I236" s="386"/>
      <c r="J236" s="370" t="e">
        <f t="shared" si="14"/>
        <v>#DIV/0!</v>
      </c>
      <c r="K236" s="370" t="e">
        <f t="shared" si="15"/>
        <v>#DIV/0!</v>
      </c>
    </row>
    <row r="237" spans="1:11" ht="16.5" customHeight="1">
      <c r="A237" s="373">
        <v>211</v>
      </c>
      <c r="B237" s="374" t="s">
        <v>826</v>
      </c>
      <c r="C237" s="475"/>
      <c r="D237" s="399">
        <v>822611</v>
      </c>
      <c r="E237" s="431"/>
      <c r="F237" s="397" t="s">
        <v>1089</v>
      </c>
      <c r="G237" s="607"/>
      <c r="H237" s="383"/>
      <c r="I237" s="386"/>
      <c r="J237" s="370" t="e">
        <f t="shared" si="14"/>
        <v>#DIV/0!</v>
      </c>
      <c r="K237" s="370" t="e">
        <f t="shared" si="15"/>
        <v>#DIV/0!</v>
      </c>
    </row>
    <row r="238" spans="1:11" ht="15.75" customHeight="1">
      <c r="A238" s="373">
        <v>212</v>
      </c>
      <c r="B238" s="374" t="s">
        <v>826</v>
      </c>
      <c r="C238" s="475"/>
      <c r="D238" s="399">
        <v>822612</v>
      </c>
      <c r="E238" s="431"/>
      <c r="F238" s="397" t="s">
        <v>1090</v>
      </c>
      <c r="G238" s="607"/>
      <c r="H238" s="383"/>
      <c r="I238" s="386"/>
      <c r="J238" s="370" t="e">
        <f t="shared" si="14"/>
        <v>#DIV/0!</v>
      </c>
      <c r="K238" s="370" t="e">
        <f t="shared" si="15"/>
        <v>#DIV/0!</v>
      </c>
    </row>
    <row r="239" spans="1:11" ht="18" customHeight="1">
      <c r="A239" s="373">
        <v>213</v>
      </c>
      <c r="B239" s="374" t="s">
        <v>826</v>
      </c>
      <c r="C239" s="474">
        <v>3224.1</v>
      </c>
      <c r="D239" s="399">
        <v>822700</v>
      </c>
      <c r="E239" s="431"/>
      <c r="F239" s="400" t="s">
        <v>1091</v>
      </c>
      <c r="G239" s="607"/>
      <c r="H239" s="383"/>
      <c r="I239" s="386"/>
      <c r="J239" s="370" t="e">
        <f t="shared" si="14"/>
        <v>#DIV/0!</v>
      </c>
      <c r="K239" s="370" t="e">
        <f t="shared" si="15"/>
        <v>#DIV/0!</v>
      </c>
    </row>
    <row r="240" spans="1:11" ht="27" customHeight="1">
      <c r="A240" s="478">
        <v>214</v>
      </c>
      <c r="B240" s="478"/>
      <c r="C240" s="478">
        <v>32</v>
      </c>
      <c r="D240" s="478"/>
      <c r="E240" s="479" t="s">
        <v>1092</v>
      </c>
      <c r="F240" s="478" t="s">
        <v>1093</v>
      </c>
      <c r="G240" s="620">
        <f>SUM(G218-G230)</f>
        <v>0</v>
      </c>
      <c r="H240" s="620">
        <f>SUM(H218-H230)</f>
        <v>27362</v>
      </c>
      <c r="I240" s="620">
        <f>SUM(I218-I230)</f>
        <v>0</v>
      </c>
      <c r="J240" s="370" t="e">
        <f t="shared" si="14"/>
        <v>#DIV/0!</v>
      </c>
      <c r="K240" s="370" t="e">
        <f t="shared" si="15"/>
        <v>#DIV/0!</v>
      </c>
    </row>
    <row r="241" spans="1:11" ht="26.25" customHeight="1">
      <c r="A241" s="478">
        <v>215</v>
      </c>
      <c r="B241" s="478"/>
      <c r="C241" s="478" t="s">
        <v>1094</v>
      </c>
      <c r="D241" s="478"/>
      <c r="E241" s="466"/>
      <c r="F241" s="463" t="s">
        <v>1095</v>
      </c>
      <c r="G241" s="620"/>
      <c r="H241" s="620"/>
      <c r="I241" s="620"/>
      <c r="J241" s="370" t="e">
        <f t="shared" si="14"/>
        <v>#DIV/0!</v>
      </c>
      <c r="K241" s="370" t="e">
        <f t="shared" si="15"/>
        <v>#DIV/0!</v>
      </c>
    </row>
    <row r="242" spans="1:11" ht="14.25" customHeight="1">
      <c r="A242" s="373">
        <v>216</v>
      </c>
      <c r="B242" s="374"/>
      <c r="C242" s="474">
        <v>331</v>
      </c>
      <c r="D242" s="431"/>
      <c r="E242" s="464"/>
      <c r="F242" s="460" t="s">
        <v>1096</v>
      </c>
      <c r="G242" s="611">
        <f>SUM(G243+G255)</f>
        <v>0</v>
      </c>
      <c r="H242" s="428">
        <f>SUM(H243+H255)</f>
        <v>0</v>
      </c>
      <c r="I242" s="428">
        <f>SUM(I243+I255)</f>
        <v>0</v>
      </c>
      <c r="J242" s="370" t="e">
        <f t="shared" si="14"/>
        <v>#DIV/0!</v>
      </c>
      <c r="K242" s="370" t="e">
        <f t="shared" si="15"/>
        <v>#DIV/0!</v>
      </c>
    </row>
    <row r="243" spans="1:11" ht="18.75" customHeight="1">
      <c r="A243" s="373">
        <v>217</v>
      </c>
      <c r="B243" s="374"/>
      <c r="C243" s="373"/>
      <c r="D243" s="380"/>
      <c r="E243" s="470"/>
      <c r="F243" s="382" t="s">
        <v>1097</v>
      </c>
      <c r="G243" s="607">
        <f>SUM(G244:G246)</f>
        <v>0</v>
      </c>
      <c r="H243" s="383">
        <f>SUM(H244:H246)</f>
        <v>0</v>
      </c>
      <c r="I243" s="386">
        <f>SUM(I244:I246)</f>
        <v>0</v>
      </c>
      <c r="J243" s="370" t="e">
        <f t="shared" si="14"/>
        <v>#DIV/0!</v>
      </c>
      <c r="K243" s="370" t="e">
        <f t="shared" si="15"/>
        <v>#DIV/0!</v>
      </c>
    </row>
    <row r="244" spans="1:11">
      <c r="A244" s="373">
        <v>218</v>
      </c>
      <c r="B244" s="374" t="s">
        <v>826</v>
      </c>
      <c r="C244" s="373">
        <v>3314.1</v>
      </c>
      <c r="D244" s="380">
        <v>814100</v>
      </c>
      <c r="E244" s="470"/>
      <c r="F244" s="382" t="s">
        <v>1098</v>
      </c>
      <c r="G244" s="607"/>
      <c r="H244" s="383"/>
      <c r="I244" s="386"/>
      <c r="J244" s="370" t="e">
        <f t="shared" si="14"/>
        <v>#DIV/0!</v>
      </c>
      <c r="K244" s="370" t="e">
        <f t="shared" si="15"/>
        <v>#DIV/0!</v>
      </c>
    </row>
    <row r="245" spans="1:11">
      <c r="A245" s="373">
        <v>219</v>
      </c>
      <c r="B245" s="374" t="s">
        <v>826</v>
      </c>
      <c r="C245" s="373">
        <v>3324.1</v>
      </c>
      <c r="D245" s="380">
        <v>814200</v>
      </c>
      <c r="E245" s="470"/>
      <c r="F245" s="382" t="s">
        <v>1099</v>
      </c>
      <c r="G245" s="607"/>
      <c r="H245" s="383"/>
      <c r="I245" s="386"/>
      <c r="J245" s="370" t="e">
        <f t="shared" si="14"/>
        <v>#DIV/0!</v>
      </c>
      <c r="K245" s="370" t="e">
        <f t="shared" si="15"/>
        <v>#DIV/0!</v>
      </c>
    </row>
    <row r="246" spans="1:11">
      <c r="A246" s="373">
        <v>220</v>
      </c>
      <c r="B246" s="374"/>
      <c r="C246" s="373">
        <v>3313.1</v>
      </c>
      <c r="D246" s="380">
        <v>814300</v>
      </c>
      <c r="E246" s="470"/>
      <c r="F246" s="382" t="s">
        <v>1100</v>
      </c>
      <c r="G246" s="607"/>
      <c r="H246" s="383"/>
      <c r="I246" s="386"/>
      <c r="J246" s="370" t="e">
        <f t="shared" si="14"/>
        <v>#DIV/0!</v>
      </c>
      <c r="K246" s="370" t="e">
        <f t="shared" si="15"/>
        <v>#DIV/0!</v>
      </c>
    </row>
    <row r="247" spans="1:11" ht="15" customHeight="1">
      <c r="A247" s="373">
        <v>221</v>
      </c>
      <c r="B247" s="374" t="s">
        <v>1101</v>
      </c>
      <c r="C247" s="373">
        <v>3313.1</v>
      </c>
      <c r="D247" s="380">
        <v>814310</v>
      </c>
      <c r="E247" s="470"/>
      <c r="F247" s="397" t="s">
        <v>1102</v>
      </c>
      <c r="G247" s="607"/>
      <c r="H247" s="383"/>
      <c r="I247" s="386"/>
      <c r="J247" s="370" t="e">
        <f t="shared" si="14"/>
        <v>#DIV/0!</v>
      </c>
      <c r="K247" s="370" t="e">
        <f t="shared" si="15"/>
        <v>#DIV/0!</v>
      </c>
    </row>
    <row r="248" spans="1:11" ht="16.5" customHeight="1">
      <c r="A248" s="373">
        <v>222</v>
      </c>
      <c r="B248" s="374" t="s">
        <v>826</v>
      </c>
      <c r="C248" s="373">
        <v>3314.1</v>
      </c>
      <c r="D248" s="380">
        <v>814320</v>
      </c>
      <c r="E248" s="470"/>
      <c r="F248" s="397" t="s">
        <v>1103</v>
      </c>
      <c r="G248" s="607"/>
      <c r="H248" s="383"/>
      <c r="I248" s="386"/>
      <c r="J248" s="370" t="e">
        <f t="shared" si="14"/>
        <v>#DIV/0!</v>
      </c>
      <c r="K248" s="370" t="e">
        <f t="shared" si="15"/>
        <v>#DIV/0!</v>
      </c>
    </row>
    <row r="249" spans="1:11" ht="16.5" customHeight="1">
      <c r="A249" s="373">
        <v>223</v>
      </c>
      <c r="B249" s="374" t="s">
        <v>826</v>
      </c>
      <c r="C249" s="373">
        <v>3314.1</v>
      </c>
      <c r="D249" s="380">
        <v>814321</v>
      </c>
      <c r="E249" s="470"/>
      <c r="F249" s="397" t="s">
        <v>960</v>
      </c>
      <c r="G249" s="607"/>
      <c r="H249" s="383"/>
      <c r="I249" s="386"/>
      <c r="J249" s="370"/>
      <c r="K249" s="370"/>
    </row>
    <row r="250" spans="1:11" ht="16.5" customHeight="1">
      <c r="A250" s="373">
        <v>224</v>
      </c>
      <c r="B250" s="374" t="s">
        <v>826</v>
      </c>
      <c r="C250" s="373">
        <v>3314.1</v>
      </c>
      <c r="D250" s="380">
        <v>814322</v>
      </c>
      <c r="E250" s="470"/>
      <c r="F250" s="397" t="s">
        <v>1104</v>
      </c>
      <c r="G250" s="607"/>
      <c r="H250" s="383"/>
      <c r="I250" s="386"/>
      <c r="J250" s="370"/>
      <c r="K250" s="370"/>
    </row>
    <row r="251" spans="1:11" ht="16.5" customHeight="1">
      <c r="A251" s="373">
        <v>225</v>
      </c>
      <c r="B251" s="374" t="s">
        <v>826</v>
      </c>
      <c r="C251" s="373">
        <v>3314.1</v>
      </c>
      <c r="D251" s="380">
        <v>814323</v>
      </c>
      <c r="E251" s="470"/>
      <c r="F251" s="397" t="s">
        <v>1105</v>
      </c>
      <c r="G251" s="607"/>
      <c r="H251" s="383"/>
      <c r="I251" s="386"/>
      <c r="J251" s="370"/>
      <c r="K251" s="370"/>
    </row>
    <row r="252" spans="1:11" ht="16.5" customHeight="1">
      <c r="A252" s="373">
        <v>226</v>
      </c>
      <c r="B252" s="374" t="s">
        <v>826</v>
      </c>
      <c r="C252" s="373">
        <v>3314.1</v>
      </c>
      <c r="D252" s="380">
        <v>814324</v>
      </c>
      <c r="E252" s="470"/>
      <c r="F252" s="397" t="s">
        <v>892</v>
      </c>
      <c r="G252" s="607"/>
      <c r="H252" s="383"/>
      <c r="I252" s="386"/>
      <c r="J252" s="370"/>
      <c r="K252" s="370"/>
    </row>
    <row r="253" spans="1:11" ht="16.5" customHeight="1">
      <c r="A253" s="373">
        <v>227</v>
      </c>
      <c r="B253" s="374" t="s">
        <v>826</v>
      </c>
      <c r="C253" s="373">
        <v>3314.1</v>
      </c>
      <c r="D253" s="380">
        <v>814325</v>
      </c>
      <c r="E253" s="470"/>
      <c r="F253" s="397" t="s">
        <v>893</v>
      </c>
      <c r="G253" s="607"/>
      <c r="H253" s="383"/>
      <c r="I253" s="386"/>
      <c r="J253" s="370"/>
      <c r="K253" s="370"/>
    </row>
    <row r="254" spans="1:11" ht="15.75" customHeight="1">
      <c r="A254" s="373">
        <v>228</v>
      </c>
      <c r="B254" s="374" t="s">
        <v>826</v>
      </c>
      <c r="C254" s="373">
        <v>3314.1</v>
      </c>
      <c r="D254" s="380">
        <v>814330</v>
      </c>
      <c r="E254" s="470"/>
      <c r="F254" s="394" t="s">
        <v>1106</v>
      </c>
      <c r="G254" s="614"/>
      <c r="H254" s="480"/>
      <c r="I254" s="480"/>
      <c r="J254" s="370" t="e">
        <f t="shared" ref="J254:J260" si="16">SUM(H254/G254)</f>
        <v>#DIV/0!</v>
      </c>
      <c r="K254" s="370" t="e">
        <f t="shared" ref="K254:K260" si="17">SUM(H254/I254)</f>
        <v>#DIV/0!</v>
      </c>
    </row>
    <row r="255" spans="1:11" ht="17.25" customHeight="1">
      <c r="A255" s="373">
        <v>229</v>
      </c>
      <c r="B255" s="374"/>
      <c r="C255" s="373"/>
      <c r="D255" s="380"/>
      <c r="E255" s="470"/>
      <c r="F255" s="382" t="s">
        <v>1107</v>
      </c>
      <c r="G255" s="607">
        <f>SUM(G256:G258)</f>
        <v>0</v>
      </c>
      <c r="H255" s="383">
        <f>SUM(H256:H258)</f>
        <v>0</v>
      </c>
      <c r="I255" s="386">
        <f>SUM(I256:I258)</f>
        <v>0</v>
      </c>
      <c r="J255" s="370" t="e">
        <f t="shared" si="16"/>
        <v>#DIV/0!</v>
      </c>
      <c r="K255" s="370" t="e">
        <f t="shared" si="17"/>
        <v>#DIV/0!</v>
      </c>
    </row>
    <row r="256" spans="1:11">
      <c r="A256" s="373">
        <v>230</v>
      </c>
      <c r="B256" s="374" t="s">
        <v>1108</v>
      </c>
      <c r="C256" s="373">
        <v>3314.1</v>
      </c>
      <c r="D256" s="380">
        <v>815100</v>
      </c>
      <c r="E256" s="470"/>
      <c r="F256" s="382" t="s">
        <v>1098</v>
      </c>
      <c r="G256" s="607"/>
      <c r="H256" s="383"/>
      <c r="I256" s="386"/>
      <c r="J256" s="370" t="e">
        <f t="shared" si="16"/>
        <v>#DIV/0!</v>
      </c>
      <c r="K256" s="370" t="e">
        <f t="shared" si="17"/>
        <v>#DIV/0!</v>
      </c>
    </row>
    <row r="257" spans="1:11">
      <c r="A257" s="373">
        <v>231</v>
      </c>
      <c r="B257" s="374" t="s">
        <v>1108</v>
      </c>
      <c r="C257" s="373">
        <v>3324.1</v>
      </c>
      <c r="D257" s="380">
        <v>815200</v>
      </c>
      <c r="E257" s="470"/>
      <c r="F257" s="382" t="s">
        <v>1099</v>
      </c>
      <c r="G257" s="607"/>
      <c r="H257" s="383"/>
      <c r="I257" s="386"/>
      <c r="J257" s="370" t="e">
        <f t="shared" si="16"/>
        <v>#DIV/0!</v>
      </c>
      <c r="K257" s="370" t="e">
        <f t="shared" si="17"/>
        <v>#DIV/0!</v>
      </c>
    </row>
    <row r="258" spans="1:11">
      <c r="A258" s="373">
        <v>232</v>
      </c>
      <c r="B258" s="374"/>
      <c r="C258" s="373">
        <v>3313.1</v>
      </c>
      <c r="D258" s="380">
        <v>815300</v>
      </c>
      <c r="E258" s="470"/>
      <c r="F258" s="382" t="s">
        <v>1100</v>
      </c>
      <c r="G258" s="607"/>
      <c r="H258" s="383"/>
      <c r="I258" s="386"/>
      <c r="J258" s="370" t="e">
        <f t="shared" si="16"/>
        <v>#DIV/0!</v>
      </c>
      <c r="K258" s="370" t="e">
        <f t="shared" si="17"/>
        <v>#DIV/0!</v>
      </c>
    </row>
    <row r="259" spans="1:11" ht="15.75" customHeight="1">
      <c r="A259" s="373">
        <v>233</v>
      </c>
      <c r="B259" s="374" t="s">
        <v>1109</v>
      </c>
      <c r="C259" s="373">
        <v>3313.1</v>
      </c>
      <c r="D259" s="380">
        <v>815310</v>
      </c>
      <c r="E259" s="470"/>
      <c r="F259" s="397" t="s">
        <v>1110</v>
      </c>
      <c r="G259" s="607"/>
      <c r="H259" s="383"/>
      <c r="I259" s="386"/>
      <c r="J259" s="370" t="e">
        <f t="shared" si="16"/>
        <v>#DIV/0!</v>
      </c>
      <c r="K259" s="370" t="e">
        <f t="shared" si="17"/>
        <v>#DIV/0!</v>
      </c>
    </row>
    <row r="260" spans="1:11" ht="15" customHeight="1">
      <c r="A260" s="373">
        <v>234</v>
      </c>
      <c r="B260" s="374" t="s">
        <v>1108</v>
      </c>
      <c r="C260" s="373">
        <v>3314.1</v>
      </c>
      <c r="D260" s="380">
        <v>815320</v>
      </c>
      <c r="E260" s="470"/>
      <c r="F260" s="397" t="s">
        <v>1103</v>
      </c>
      <c r="G260" s="607"/>
      <c r="H260" s="383"/>
      <c r="I260" s="386"/>
      <c r="J260" s="370" t="e">
        <f t="shared" si="16"/>
        <v>#DIV/0!</v>
      </c>
      <c r="K260" s="370" t="e">
        <f t="shared" si="17"/>
        <v>#DIV/0!</v>
      </c>
    </row>
    <row r="261" spans="1:11" ht="15" customHeight="1">
      <c r="A261" s="373">
        <v>235</v>
      </c>
      <c r="B261" s="374" t="s">
        <v>1108</v>
      </c>
      <c r="C261" s="373">
        <v>3314.1</v>
      </c>
      <c r="D261" s="380">
        <v>815321</v>
      </c>
      <c r="E261" s="470"/>
      <c r="F261" s="397" t="s">
        <v>960</v>
      </c>
      <c r="G261" s="607"/>
      <c r="H261" s="383"/>
      <c r="I261" s="386"/>
      <c r="J261" s="370"/>
      <c r="K261" s="370"/>
    </row>
    <row r="262" spans="1:11" ht="15" customHeight="1">
      <c r="A262" s="373">
        <v>236</v>
      </c>
      <c r="B262" s="374" t="s">
        <v>1108</v>
      </c>
      <c r="C262" s="373">
        <v>3314.1</v>
      </c>
      <c r="D262" s="380">
        <v>815322</v>
      </c>
      <c r="E262" s="470"/>
      <c r="F262" s="397" t="s">
        <v>1104</v>
      </c>
      <c r="G262" s="607"/>
      <c r="H262" s="383"/>
      <c r="I262" s="386"/>
      <c r="J262" s="370"/>
      <c r="K262" s="370"/>
    </row>
    <row r="263" spans="1:11" ht="15" customHeight="1">
      <c r="A263" s="373">
        <v>237</v>
      </c>
      <c r="B263" s="374" t="s">
        <v>1108</v>
      </c>
      <c r="C263" s="373">
        <v>3314.1</v>
      </c>
      <c r="D263" s="380">
        <v>815323</v>
      </c>
      <c r="E263" s="470"/>
      <c r="F263" s="397" t="s">
        <v>1105</v>
      </c>
      <c r="G263" s="607"/>
      <c r="H263" s="383"/>
      <c r="I263" s="386"/>
      <c r="J263" s="370"/>
      <c r="K263" s="370"/>
    </row>
    <row r="264" spans="1:11" ht="15" customHeight="1">
      <c r="A264" s="373">
        <v>238</v>
      </c>
      <c r="B264" s="374" t="s">
        <v>1108</v>
      </c>
      <c r="C264" s="373">
        <v>3314.1</v>
      </c>
      <c r="D264" s="380">
        <v>815324</v>
      </c>
      <c r="E264" s="470"/>
      <c r="F264" s="397" t="s">
        <v>892</v>
      </c>
      <c r="G264" s="607"/>
      <c r="H264" s="383"/>
      <c r="I264" s="386"/>
      <c r="J264" s="370"/>
      <c r="K264" s="370"/>
    </row>
    <row r="265" spans="1:11" ht="15" customHeight="1">
      <c r="A265" s="373">
        <v>239</v>
      </c>
      <c r="B265" s="374" t="s">
        <v>1108</v>
      </c>
      <c r="C265" s="373">
        <v>3314.1</v>
      </c>
      <c r="D265" s="380">
        <v>815325</v>
      </c>
      <c r="E265" s="470"/>
      <c r="F265" s="397" t="s">
        <v>893</v>
      </c>
      <c r="G265" s="607"/>
      <c r="H265" s="383"/>
      <c r="I265" s="386"/>
      <c r="J265" s="370"/>
      <c r="K265" s="370"/>
    </row>
    <row r="266" spans="1:11" ht="15" customHeight="1">
      <c r="A266" s="373">
        <v>240</v>
      </c>
      <c r="B266" s="374" t="s">
        <v>1108</v>
      </c>
      <c r="C266" s="373">
        <v>3314.1</v>
      </c>
      <c r="D266" s="481">
        <v>815330</v>
      </c>
      <c r="E266" s="482"/>
      <c r="F266" s="394" t="s">
        <v>1106</v>
      </c>
      <c r="G266" s="607"/>
      <c r="H266" s="383"/>
      <c r="I266" s="386"/>
      <c r="J266" s="370" t="e">
        <f t="shared" ref="J266:J273" si="18">SUM(H266/G266)</f>
        <v>#DIV/0!</v>
      </c>
      <c r="K266" s="370" t="e">
        <f t="shared" ref="K266:K273" si="19">SUM(H266/I266)</f>
        <v>#DIV/0!</v>
      </c>
    </row>
    <row r="267" spans="1:11" ht="18" customHeight="1">
      <c r="A267" s="373">
        <v>241</v>
      </c>
      <c r="B267" s="374"/>
      <c r="C267" s="474"/>
      <c r="D267" s="431">
        <v>823000</v>
      </c>
      <c r="E267" s="464"/>
      <c r="F267" s="460" t="s">
        <v>1111</v>
      </c>
      <c r="G267" s="611">
        <f>SUM(G268+G269+G270+G280+G281+G282)</f>
        <v>0</v>
      </c>
      <c r="H267" s="428">
        <f>SUM(H268+H269+H270+H280+H281+H282)</f>
        <v>0</v>
      </c>
      <c r="I267" s="428">
        <f>SUM(I268+I269+I270+I280+I281+I282)</f>
        <v>0</v>
      </c>
      <c r="J267" s="370" t="e">
        <f t="shared" si="18"/>
        <v>#DIV/0!</v>
      </c>
      <c r="K267" s="370" t="e">
        <f t="shared" si="19"/>
        <v>#DIV/0!</v>
      </c>
    </row>
    <row r="268" spans="1:11">
      <c r="A268" s="373">
        <v>242</v>
      </c>
      <c r="B268" s="374" t="s">
        <v>826</v>
      </c>
      <c r="C268" s="475">
        <v>3314.2</v>
      </c>
      <c r="D268" s="380">
        <v>823100</v>
      </c>
      <c r="E268" s="470"/>
      <c r="F268" s="382" t="s">
        <v>298</v>
      </c>
      <c r="G268" s="607"/>
      <c r="H268" s="383"/>
      <c r="I268" s="386"/>
      <c r="J268" s="370" t="e">
        <f t="shared" si="18"/>
        <v>#DIV/0!</v>
      </c>
      <c r="K268" s="370" t="e">
        <f t="shared" si="19"/>
        <v>#DIV/0!</v>
      </c>
    </row>
    <row r="269" spans="1:11">
      <c r="A269" s="373">
        <v>243</v>
      </c>
      <c r="B269" s="374" t="s">
        <v>826</v>
      </c>
      <c r="C269" s="475">
        <v>3324.2</v>
      </c>
      <c r="D269" s="380">
        <v>823200</v>
      </c>
      <c r="E269" s="470"/>
      <c r="F269" s="382" t="s">
        <v>299</v>
      </c>
      <c r="G269" s="607"/>
      <c r="H269" s="383"/>
      <c r="I269" s="386"/>
      <c r="J269" s="370" t="e">
        <f t="shared" si="18"/>
        <v>#DIV/0!</v>
      </c>
      <c r="K269" s="370" t="e">
        <f t="shared" si="19"/>
        <v>#DIV/0!</v>
      </c>
    </row>
    <row r="270" spans="1:11">
      <c r="A270" s="373">
        <v>244</v>
      </c>
      <c r="B270" s="374"/>
      <c r="C270" s="475"/>
      <c r="D270" s="380">
        <v>823300</v>
      </c>
      <c r="E270" s="470"/>
      <c r="F270" s="382" t="s">
        <v>300</v>
      </c>
      <c r="G270" s="607"/>
      <c r="H270" s="383"/>
      <c r="I270" s="386"/>
      <c r="J270" s="370" t="e">
        <f t="shared" si="18"/>
        <v>#DIV/0!</v>
      </c>
      <c r="K270" s="370" t="e">
        <f t="shared" si="19"/>
        <v>#DIV/0!</v>
      </c>
    </row>
    <row r="271" spans="1:11" ht="15" customHeight="1">
      <c r="A271" s="373">
        <v>245</v>
      </c>
      <c r="B271" s="374" t="s">
        <v>1101</v>
      </c>
      <c r="C271" s="475">
        <v>3313.2</v>
      </c>
      <c r="D271" s="380">
        <v>823311</v>
      </c>
      <c r="E271" s="470"/>
      <c r="F271" s="394" t="s">
        <v>1112</v>
      </c>
      <c r="G271" s="607"/>
      <c r="H271" s="383"/>
      <c r="I271" s="386"/>
      <c r="J271" s="370" t="e">
        <f t="shared" si="18"/>
        <v>#DIV/0!</v>
      </c>
      <c r="K271" s="370" t="e">
        <f t="shared" si="19"/>
        <v>#DIV/0!</v>
      </c>
    </row>
    <row r="272" spans="1:11" ht="15" customHeight="1">
      <c r="A272" s="373">
        <v>246</v>
      </c>
      <c r="B272" s="374" t="s">
        <v>1101</v>
      </c>
      <c r="C272" s="475">
        <v>3313.2</v>
      </c>
      <c r="D272" s="380">
        <v>823312</v>
      </c>
      <c r="E272" s="470"/>
      <c r="F272" s="394" t="s">
        <v>1113</v>
      </c>
      <c r="G272" s="607"/>
      <c r="H272" s="383"/>
      <c r="I272" s="386"/>
      <c r="J272" s="370" t="e">
        <f t="shared" si="18"/>
        <v>#DIV/0!</v>
      </c>
      <c r="K272" s="370" t="e">
        <f t="shared" si="19"/>
        <v>#DIV/0!</v>
      </c>
    </row>
    <row r="273" spans="1:11" ht="14.25" customHeight="1">
      <c r="A273" s="373">
        <v>247</v>
      </c>
      <c r="B273" s="374" t="s">
        <v>826</v>
      </c>
      <c r="C273" s="475">
        <v>3314.2</v>
      </c>
      <c r="D273" s="380">
        <v>823320</v>
      </c>
      <c r="E273" s="470"/>
      <c r="F273" s="394" t="s">
        <v>1114</v>
      </c>
      <c r="G273" s="607"/>
      <c r="H273" s="383"/>
      <c r="I273" s="386"/>
      <c r="J273" s="370" t="e">
        <f t="shared" si="18"/>
        <v>#DIV/0!</v>
      </c>
      <c r="K273" s="370" t="e">
        <f t="shared" si="19"/>
        <v>#DIV/0!</v>
      </c>
    </row>
    <row r="274" spans="1:11" ht="14.25" customHeight="1">
      <c r="A274" s="373">
        <v>248</v>
      </c>
      <c r="B274" s="374" t="s">
        <v>826</v>
      </c>
      <c r="C274" s="475">
        <v>3314.2</v>
      </c>
      <c r="D274" s="380">
        <v>823321</v>
      </c>
      <c r="E274" s="470"/>
      <c r="F274" s="397" t="s">
        <v>960</v>
      </c>
      <c r="G274" s="607"/>
      <c r="H274" s="383"/>
      <c r="I274" s="386"/>
      <c r="J274" s="370"/>
      <c r="K274" s="370"/>
    </row>
    <row r="275" spans="1:11" ht="14.25" customHeight="1">
      <c r="A275" s="373">
        <v>249</v>
      </c>
      <c r="B275" s="374" t="s">
        <v>826</v>
      </c>
      <c r="C275" s="475">
        <v>3314.2</v>
      </c>
      <c r="D275" s="380">
        <v>823322</v>
      </c>
      <c r="E275" s="470"/>
      <c r="F275" s="397" t="s">
        <v>1104</v>
      </c>
      <c r="G275" s="607"/>
      <c r="H275" s="383"/>
      <c r="I275" s="386"/>
      <c r="J275" s="370"/>
      <c r="K275" s="370"/>
    </row>
    <row r="276" spans="1:11" ht="14.25" customHeight="1">
      <c r="A276" s="373">
        <v>250</v>
      </c>
      <c r="B276" s="374" t="s">
        <v>826</v>
      </c>
      <c r="C276" s="475">
        <v>3314.2</v>
      </c>
      <c r="D276" s="380">
        <v>823323</v>
      </c>
      <c r="E276" s="470"/>
      <c r="F276" s="397" t="s">
        <v>1105</v>
      </c>
      <c r="G276" s="607"/>
      <c r="H276" s="383"/>
      <c r="I276" s="386"/>
      <c r="J276" s="370"/>
      <c r="K276" s="370"/>
    </row>
    <row r="277" spans="1:11" ht="14.25" customHeight="1">
      <c r="A277" s="373">
        <v>251</v>
      </c>
      <c r="B277" s="374" t="s">
        <v>826</v>
      </c>
      <c r="C277" s="475">
        <v>3314.2</v>
      </c>
      <c r="D277" s="380">
        <v>823324</v>
      </c>
      <c r="E277" s="470"/>
      <c r="F277" s="397" t="s">
        <v>892</v>
      </c>
      <c r="G277" s="607"/>
      <c r="H277" s="383"/>
      <c r="I277" s="386"/>
      <c r="J277" s="370"/>
      <c r="K277" s="370"/>
    </row>
    <row r="278" spans="1:11" ht="14.25" customHeight="1">
      <c r="A278" s="373">
        <v>252</v>
      </c>
      <c r="B278" s="374" t="s">
        <v>826</v>
      </c>
      <c r="C278" s="475">
        <v>3314.2</v>
      </c>
      <c r="D278" s="380">
        <v>823325</v>
      </c>
      <c r="E278" s="470"/>
      <c r="F278" s="397" t="s">
        <v>893</v>
      </c>
      <c r="G278" s="607"/>
      <c r="H278" s="383"/>
      <c r="I278" s="386"/>
      <c r="J278" s="370"/>
      <c r="K278" s="370"/>
    </row>
    <row r="279" spans="1:11" ht="14.25" customHeight="1">
      <c r="A279" s="373">
        <v>253</v>
      </c>
      <c r="B279" s="374" t="s">
        <v>826</v>
      </c>
      <c r="C279" s="475">
        <v>3314.2</v>
      </c>
      <c r="D279" s="380">
        <v>823330</v>
      </c>
      <c r="E279" s="470"/>
      <c r="F279" s="394" t="s">
        <v>1115</v>
      </c>
      <c r="G279" s="607"/>
      <c r="H279" s="383"/>
      <c r="I279" s="386"/>
      <c r="J279" s="370" t="e">
        <f>SUM(H279/G279)</f>
        <v>#DIV/0!</v>
      </c>
      <c r="K279" s="370" t="e">
        <f>SUM(H279/I279)</f>
        <v>#DIV/0!</v>
      </c>
    </row>
    <row r="280" spans="1:11">
      <c r="A280" s="373">
        <v>254</v>
      </c>
      <c r="B280" s="374" t="s">
        <v>826</v>
      </c>
      <c r="C280" s="475">
        <v>3318.2</v>
      </c>
      <c r="D280" s="380">
        <v>823400</v>
      </c>
      <c r="E280" s="470"/>
      <c r="F280" s="382" t="s">
        <v>1116</v>
      </c>
      <c r="G280" s="607"/>
      <c r="H280" s="383"/>
      <c r="I280" s="386"/>
      <c r="J280" s="370" t="e">
        <f>SUM(H280/G280)</f>
        <v>#DIV/0!</v>
      </c>
      <c r="K280" s="370" t="e">
        <f>SUM(H280/I280)</f>
        <v>#DIV/0!</v>
      </c>
    </row>
    <row r="281" spans="1:11">
      <c r="A281" s="373">
        <v>255</v>
      </c>
      <c r="B281" s="374" t="s">
        <v>826</v>
      </c>
      <c r="C281" s="475">
        <v>3318.2</v>
      </c>
      <c r="D281" s="380">
        <v>823500</v>
      </c>
      <c r="E281" s="470"/>
      <c r="F281" s="382" t="s">
        <v>1117</v>
      </c>
      <c r="G281" s="607"/>
      <c r="H281" s="383"/>
      <c r="I281" s="386"/>
      <c r="J281" s="370" t="e">
        <f>SUM(H281/G281)</f>
        <v>#DIV/0!</v>
      </c>
      <c r="K281" s="370" t="e">
        <f>SUM(H281/I281)</f>
        <v>#DIV/0!</v>
      </c>
    </row>
    <row r="282" spans="1:11">
      <c r="A282" s="373">
        <v>256</v>
      </c>
      <c r="B282" s="374" t="s">
        <v>1118</v>
      </c>
      <c r="C282" s="475"/>
      <c r="D282" s="380">
        <v>823600</v>
      </c>
      <c r="E282" s="470"/>
      <c r="F282" s="382" t="s">
        <v>303</v>
      </c>
      <c r="G282" s="607"/>
      <c r="H282" s="383"/>
      <c r="I282" s="386"/>
      <c r="J282" s="370"/>
      <c r="K282" s="370"/>
    </row>
    <row r="283" spans="1:11" ht="26.25" customHeight="1">
      <c r="A283" s="463">
        <v>257</v>
      </c>
      <c r="B283" s="463"/>
      <c r="C283" s="463">
        <v>33</v>
      </c>
      <c r="D283" s="463"/>
      <c r="E283" s="477" t="s">
        <v>1119</v>
      </c>
      <c r="F283" s="463" t="s">
        <v>1120</v>
      </c>
      <c r="G283" s="620">
        <f>SUM(G242-G267)</f>
        <v>0</v>
      </c>
      <c r="H283" s="620">
        <f>SUM(H242-H267)</f>
        <v>0</v>
      </c>
      <c r="I283" s="620">
        <f>SUM(I242-I267)</f>
        <v>0</v>
      </c>
      <c r="J283" s="370" t="e">
        <f>SUM(H283/G283)</f>
        <v>#DIV/0!</v>
      </c>
      <c r="K283" s="370" t="e">
        <f>SUM(H283/I283)</f>
        <v>#DIV/0!</v>
      </c>
    </row>
    <row r="284" spans="1:11" ht="27" customHeight="1">
      <c r="A284" s="463">
        <v>258</v>
      </c>
      <c r="B284" s="463"/>
      <c r="C284" s="463"/>
      <c r="D284" s="463"/>
      <c r="E284" s="483"/>
      <c r="F284" s="484" t="s">
        <v>1121</v>
      </c>
      <c r="G284" s="620">
        <f>SUM(G216+G240+G283)</f>
        <v>0</v>
      </c>
      <c r="H284" s="620">
        <f>SUM(H216+H240+H283)</f>
        <v>-1551179</v>
      </c>
      <c r="I284" s="620">
        <f>SUM(I216+I240+I283)</f>
        <v>-1297424</v>
      </c>
      <c r="J284" s="370" t="e">
        <f>SUM(H284/G284)</f>
        <v>#DIV/0!</v>
      </c>
      <c r="K284" s="370">
        <f>SUM(H284/I284)</f>
        <v>1.1955837104909421</v>
      </c>
    </row>
    <row r="285" spans="1:11" ht="20.25" customHeight="1">
      <c r="A285" s="485"/>
      <c r="B285" s="485"/>
      <c r="C285" s="486"/>
      <c r="D285" s="487"/>
      <c r="E285" s="488"/>
      <c r="F285" s="489" t="s">
        <v>1122</v>
      </c>
      <c r="G285" s="615">
        <v>101</v>
      </c>
      <c r="H285" s="490">
        <v>89</v>
      </c>
      <c r="I285" s="648">
        <v>89</v>
      </c>
      <c r="J285" s="491"/>
      <c r="K285" s="491"/>
    </row>
    <row r="286" spans="1:11">
      <c r="A286" s="492" t="s">
        <v>1123</v>
      </c>
      <c r="B286" s="492"/>
      <c r="C286" s="493"/>
      <c r="D286" s="494"/>
      <c r="E286" s="495"/>
      <c r="F286" s="495"/>
      <c r="G286" s="615"/>
      <c r="H286" s="490"/>
      <c r="I286" s="648"/>
      <c r="J286" s="491"/>
      <c r="K286" s="491"/>
    </row>
    <row r="287" spans="1:11" ht="49.5" customHeight="1">
      <c r="A287" s="496" t="s">
        <v>1124</v>
      </c>
      <c r="B287" s="497" t="s">
        <v>1125</v>
      </c>
      <c r="C287" s="497" t="s">
        <v>1126</v>
      </c>
      <c r="D287" s="498" t="s">
        <v>1127</v>
      </c>
      <c r="E287" s="499" t="s">
        <v>1128</v>
      </c>
      <c r="F287" s="500" t="s">
        <v>1128</v>
      </c>
      <c r="G287" s="616" t="s">
        <v>1129</v>
      </c>
      <c r="H287" s="501" t="s">
        <v>1130</v>
      </c>
      <c r="I287" s="641"/>
      <c r="J287" s="25"/>
      <c r="K287" s="25"/>
    </row>
    <row r="288" spans="1:11">
      <c r="A288" s="502">
        <v>1</v>
      </c>
      <c r="B288" s="503"/>
      <c r="C288" s="503"/>
      <c r="D288" s="504">
        <v>100000</v>
      </c>
      <c r="E288" s="505" t="s">
        <v>1131</v>
      </c>
      <c r="F288" s="506" t="s">
        <v>1131</v>
      </c>
      <c r="G288" s="617"/>
      <c r="H288" s="507"/>
    </row>
    <row r="289" spans="1:10">
      <c r="A289" s="502">
        <v>2</v>
      </c>
      <c r="B289" s="503" t="s">
        <v>1132</v>
      </c>
      <c r="C289" s="503">
        <v>6212</v>
      </c>
      <c r="D289" s="508">
        <v>110000</v>
      </c>
      <c r="E289" s="505" t="s">
        <v>1133</v>
      </c>
      <c r="F289" s="506" t="s">
        <v>1134</v>
      </c>
      <c r="G289" s="617"/>
      <c r="H289" s="507"/>
    </row>
    <row r="290" spans="1:10">
      <c r="A290" s="502">
        <v>3</v>
      </c>
      <c r="B290" s="503" t="s">
        <v>1135</v>
      </c>
      <c r="C290" s="503">
        <v>6213</v>
      </c>
      <c r="D290" s="508">
        <v>120000</v>
      </c>
      <c r="E290" s="505" t="s">
        <v>1136</v>
      </c>
      <c r="F290" s="506" t="s">
        <v>1136</v>
      </c>
      <c r="G290" s="617"/>
      <c r="H290" s="507"/>
    </row>
    <row r="291" spans="1:10">
      <c r="A291" s="502">
        <v>4</v>
      </c>
      <c r="B291" s="503" t="s">
        <v>1137</v>
      </c>
      <c r="C291" s="503">
        <v>6218</v>
      </c>
      <c r="D291" s="508">
        <v>130000</v>
      </c>
      <c r="E291" s="505" t="s">
        <v>1138</v>
      </c>
      <c r="F291" s="506" t="s">
        <v>1138</v>
      </c>
      <c r="G291" s="617"/>
      <c r="H291" s="507"/>
    </row>
    <row r="292" spans="1:10">
      <c r="A292" s="502">
        <v>5</v>
      </c>
      <c r="B292" s="503" t="s">
        <v>1139</v>
      </c>
      <c r="C292" s="503">
        <v>6213</v>
      </c>
      <c r="D292" s="508">
        <v>140000</v>
      </c>
      <c r="E292" s="505" t="s">
        <v>1140</v>
      </c>
      <c r="F292" s="506" t="s">
        <v>1140</v>
      </c>
      <c r="G292" s="617"/>
      <c r="H292" s="507"/>
    </row>
    <row r="293" spans="1:10">
      <c r="A293" s="509">
        <v>6</v>
      </c>
      <c r="B293" s="510"/>
      <c r="C293" s="511"/>
      <c r="D293" s="504">
        <v>300000</v>
      </c>
      <c r="E293" s="505" t="s">
        <v>1141</v>
      </c>
      <c r="F293" s="506" t="s">
        <v>1141</v>
      </c>
      <c r="G293" s="617"/>
      <c r="H293" s="507"/>
    </row>
    <row r="294" spans="1:10">
      <c r="A294" s="509">
        <v>7</v>
      </c>
      <c r="B294" s="510"/>
      <c r="C294" s="511"/>
      <c r="D294" s="504">
        <v>400000</v>
      </c>
      <c r="E294" s="505" t="s">
        <v>1142</v>
      </c>
      <c r="F294" s="506" t="s">
        <v>1142</v>
      </c>
      <c r="G294" s="617"/>
      <c r="H294" s="507"/>
    </row>
    <row r="297" spans="1:10">
      <c r="B297" s="557" t="s">
        <v>1251</v>
      </c>
      <c r="C297" s="2"/>
      <c r="E297" s="4"/>
      <c r="F297" s="3" t="s">
        <v>1220</v>
      </c>
      <c r="G297" s="561" t="s">
        <v>1222</v>
      </c>
      <c r="H297" s="4" t="s">
        <v>1257</v>
      </c>
      <c r="I297" s="639"/>
      <c r="J297" s="4"/>
    </row>
    <row r="298" spans="1:10">
      <c r="B298" s="557"/>
      <c r="C298" s="2"/>
      <c r="E298" s="4"/>
      <c r="F298" s="3" t="s">
        <v>1221</v>
      </c>
      <c r="G298" s="561"/>
      <c r="H298" s="4"/>
      <c r="I298" s="639" t="s">
        <v>1223</v>
      </c>
      <c r="J298" s="4"/>
    </row>
    <row r="299" spans="1:10">
      <c r="B299" s="1"/>
      <c r="C299" s="2"/>
      <c r="E299" s="4"/>
      <c r="F299" s="3" t="s">
        <v>1224</v>
      </c>
      <c r="G299" s="561"/>
      <c r="H299" s="4"/>
      <c r="I299" s="639"/>
      <c r="J299" s="4"/>
    </row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  <row r="342" ht="26.25" customHeight="1"/>
    <row r="343" ht="26.25" customHeight="1"/>
    <row r="344" ht="26.25" customHeight="1"/>
    <row r="345" ht="26.25" customHeight="1"/>
    <row r="346" ht="26.25" customHeight="1"/>
    <row r="347" ht="26.25" customHeight="1"/>
    <row r="348" ht="26.25" customHeight="1"/>
    <row r="349" ht="26.25" customHeight="1"/>
    <row r="350" ht="26.25" customHeight="1"/>
    <row r="351" ht="26.25" customHeight="1"/>
    <row r="352" ht="26.25" customHeight="1"/>
    <row r="353" ht="26.25" customHeight="1"/>
    <row r="354" ht="26.25" customHeight="1"/>
    <row r="355" ht="26.25" customHeight="1"/>
    <row r="356" ht="26.25" customHeight="1"/>
    <row r="357" ht="26.25" customHeight="1"/>
    <row r="358" ht="26.25" customHeight="1"/>
  </sheetData>
  <mergeCells count="2">
    <mergeCell ref="A21:K21"/>
    <mergeCell ref="H16:J16"/>
  </mergeCells>
  <pageMargins left="0.70833333333333304" right="0.70833333333333304" top="0.74791666666666701" bottom="0.74791666666666701" header="0.51180555555555496" footer="0.51180555555555496"/>
  <pageSetup paperSize="9" scale="91" firstPageNumber="0" orientation="landscape" horizontalDpi="300" verticalDpi="300" r:id="rId1"/>
  <rowBreaks count="2" manualBreakCount="2">
    <brk id="248" max="16383" man="1"/>
    <brk id="2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MK46"/>
  <sheetViews>
    <sheetView view="pageBreakPreview" topLeftCell="A11" zoomScale="110" zoomScaleNormal="100" zoomScaleSheetLayoutView="110" workbookViewId="0">
      <selection activeCell="E44" sqref="E44"/>
    </sheetView>
  </sheetViews>
  <sheetFormatPr defaultRowHeight="12.75"/>
  <cols>
    <col min="1" max="1" width="4.28515625" style="512" customWidth="1"/>
    <col min="2" max="2" width="33.140625" style="512" customWidth="1"/>
    <col min="3" max="3" width="31.28515625" style="513" customWidth="1"/>
    <col min="4" max="4" width="15.28515625" style="512" customWidth="1"/>
    <col min="5" max="5" width="15.42578125" style="512" customWidth="1"/>
    <col min="6" max="6" width="16.140625" style="512" customWidth="1"/>
    <col min="7" max="1025" width="9.140625" style="512" customWidth="1"/>
  </cols>
  <sheetData>
    <row r="1" spans="1:8">
      <c r="A1" s="513" t="s">
        <v>0</v>
      </c>
      <c r="B1" s="514"/>
    </row>
    <row r="2" spans="1:8">
      <c r="A2" s="513" t="s">
        <v>1</v>
      </c>
      <c r="B2" s="514"/>
      <c r="D2" s="512" t="s">
        <v>307</v>
      </c>
      <c r="F2" s="515"/>
      <c r="G2" s="516"/>
      <c r="H2" s="517"/>
    </row>
    <row r="3" spans="1:8">
      <c r="A3" s="513"/>
      <c r="B3" s="514"/>
      <c r="D3" s="512" t="s">
        <v>1211</v>
      </c>
      <c r="E3" s="518"/>
      <c r="F3" s="515"/>
      <c r="G3" s="516"/>
      <c r="H3" s="517"/>
    </row>
    <row r="4" spans="1:8">
      <c r="A4" s="513" t="s">
        <v>1143</v>
      </c>
      <c r="B4" s="514"/>
      <c r="F4" s="515"/>
      <c r="G4" s="516"/>
      <c r="H4" s="517"/>
    </row>
    <row r="5" spans="1:8">
      <c r="A5" s="519"/>
      <c r="B5" s="520"/>
      <c r="D5" s="512" t="s">
        <v>309</v>
      </c>
      <c r="E5" s="521">
        <v>21040010</v>
      </c>
      <c r="F5" s="515"/>
      <c r="G5" s="516"/>
      <c r="H5" s="517"/>
    </row>
    <row r="6" spans="1:8">
      <c r="A6" s="522" t="s">
        <v>1208</v>
      </c>
      <c r="B6" s="520"/>
      <c r="D6" s="521"/>
      <c r="F6" s="523"/>
      <c r="G6" s="523"/>
      <c r="H6" s="517"/>
    </row>
    <row r="7" spans="1:8">
      <c r="A7" s="522"/>
      <c r="B7" s="520"/>
      <c r="D7" s="512" t="s">
        <v>310</v>
      </c>
      <c r="E7" s="521"/>
      <c r="F7" s="524"/>
      <c r="G7" s="523"/>
      <c r="H7" s="517"/>
    </row>
    <row r="8" spans="1:8">
      <c r="A8" s="522"/>
      <c r="B8" s="520"/>
      <c r="F8" s="524"/>
      <c r="G8" s="523"/>
      <c r="H8" s="517"/>
    </row>
    <row r="9" spans="1:8" ht="12.2" customHeight="1">
      <c r="A9" s="522" t="s">
        <v>1210</v>
      </c>
      <c r="B9" s="525"/>
      <c r="C9" s="526"/>
      <c r="E9" s="521"/>
      <c r="F9" s="523"/>
      <c r="G9" s="523"/>
      <c r="H9" s="523"/>
    </row>
    <row r="10" spans="1:8">
      <c r="A10" s="522"/>
      <c r="B10" s="525"/>
      <c r="C10" s="526"/>
      <c r="D10" s="512" t="s">
        <v>311</v>
      </c>
      <c r="E10" s="521"/>
      <c r="F10" s="524"/>
      <c r="G10" s="523"/>
      <c r="H10" s="517"/>
    </row>
    <row r="11" spans="1:8">
      <c r="A11" s="522" t="s">
        <v>1209</v>
      </c>
      <c r="B11" s="525"/>
      <c r="C11" s="526"/>
      <c r="E11" s="521"/>
      <c r="F11" s="524"/>
      <c r="G11" s="523"/>
      <c r="H11" s="517"/>
    </row>
    <row r="12" spans="1:8">
      <c r="A12" s="522"/>
      <c r="B12" s="525"/>
      <c r="C12" s="526"/>
      <c r="D12" s="512" t="s">
        <v>1212</v>
      </c>
      <c r="F12" s="523"/>
      <c r="G12" s="523"/>
      <c r="H12" s="517"/>
    </row>
    <row r="13" spans="1:8">
      <c r="A13" s="522"/>
      <c r="B13" s="525"/>
      <c r="C13" s="526"/>
      <c r="F13" s="523"/>
      <c r="G13" s="523"/>
      <c r="H13" s="517"/>
    </row>
    <row r="14" spans="1:8">
      <c r="A14" s="522" t="s">
        <v>1213</v>
      </c>
      <c r="B14" s="525"/>
      <c r="C14" s="526"/>
      <c r="D14" s="512" t="s">
        <v>11</v>
      </c>
      <c r="F14" s="523"/>
      <c r="G14" s="523"/>
      <c r="H14" s="517"/>
    </row>
    <row r="15" spans="1:8">
      <c r="A15" s="522"/>
      <c r="B15" s="525"/>
      <c r="C15" s="526"/>
      <c r="D15" s="513"/>
      <c r="E15" s="522"/>
      <c r="F15" s="521"/>
    </row>
    <row r="16" spans="1:8">
      <c r="D16" s="522"/>
      <c r="E16" s="522"/>
      <c r="F16" s="521"/>
    </row>
    <row r="18" spans="1:7" ht="15.75" customHeight="1">
      <c r="A18" s="726" t="s">
        <v>1144</v>
      </c>
      <c r="B18" s="726"/>
      <c r="C18" s="726"/>
      <c r="D18" s="726"/>
      <c r="E18" s="726"/>
      <c r="F18" s="726"/>
    </row>
    <row r="19" spans="1:7" ht="17.25" customHeight="1">
      <c r="A19" s="726" t="s">
        <v>1249</v>
      </c>
      <c r="B19" s="726"/>
      <c r="C19" s="726"/>
      <c r="D19" s="726"/>
      <c r="E19" s="726"/>
      <c r="F19" s="726"/>
    </row>
    <row r="20" spans="1:7">
      <c r="A20" s="522"/>
      <c r="B20" s="522"/>
      <c r="C20" s="526"/>
    </row>
    <row r="21" spans="1:7" ht="80.25" customHeight="1">
      <c r="A21" s="527" t="s">
        <v>236</v>
      </c>
      <c r="B21" s="527" t="s">
        <v>1145</v>
      </c>
      <c r="C21" s="528" t="s">
        <v>1146</v>
      </c>
      <c r="D21" s="529" t="s">
        <v>1147</v>
      </c>
      <c r="E21" s="527" t="s">
        <v>1148</v>
      </c>
      <c r="F21" s="527" t="s">
        <v>1149</v>
      </c>
    </row>
    <row r="22" spans="1:7">
      <c r="A22" s="527"/>
      <c r="B22" s="527"/>
      <c r="C22" s="530"/>
      <c r="D22" s="531">
        <v>1</v>
      </c>
      <c r="E22" s="532">
        <v>2</v>
      </c>
      <c r="F22" s="533" t="s">
        <v>1150</v>
      </c>
    </row>
    <row r="23" spans="1:7" ht="18" customHeight="1">
      <c r="A23" s="534">
        <v>1</v>
      </c>
      <c r="B23" s="551" t="s">
        <v>1236</v>
      </c>
      <c r="C23" s="535"/>
      <c r="D23" s="552"/>
      <c r="E23" s="552"/>
      <c r="F23" s="144">
        <f t="shared" ref="F23:F37" si="0">SUM(D23-E23)</f>
        <v>0</v>
      </c>
    </row>
    <row r="24" spans="1:7">
      <c r="A24" s="534">
        <v>2</v>
      </c>
      <c r="B24" s="551" t="s">
        <v>1237</v>
      </c>
      <c r="C24" s="535"/>
      <c r="D24" s="553"/>
      <c r="E24" s="553"/>
      <c r="F24" s="144">
        <f t="shared" si="0"/>
        <v>0</v>
      </c>
    </row>
    <row r="25" spans="1:7">
      <c r="A25" s="534">
        <v>3</v>
      </c>
      <c r="B25" s="551" t="s">
        <v>1203</v>
      </c>
      <c r="C25" s="535"/>
      <c r="D25" s="553"/>
      <c r="E25" s="553"/>
      <c r="F25" s="144">
        <f t="shared" si="0"/>
        <v>0</v>
      </c>
    </row>
    <row r="26" spans="1:7">
      <c r="A26" s="534">
        <v>4</v>
      </c>
      <c r="B26" s="551" t="s">
        <v>251</v>
      </c>
      <c r="C26" s="535"/>
      <c r="D26" s="553"/>
      <c r="E26" s="553"/>
      <c r="F26" s="144">
        <f t="shared" si="0"/>
        <v>0</v>
      </c>
      <c r="G26" s="512">
        <v>1</v>
      </c>
    </row>
    <row r="27" spans="1:7">
      <c r="A27" s="534">
        <v>5</v>
      </c>
      <c r="B27" s="551" t="s">
        <v>1238</v>
      </c>
      <c r="C27" s="535"/>
      <c r="D27" s="553"/>
      <c r="E27" s="553"/>
      <c r="F27" s="144">
        <f t="shared" si="0"/>
        <v>0</v>
      </c>
    </row>
    <row r="28" spans="1:7">
      <c r="A28" s="534">
        <v>6</v>
      </c>
      <c r="B28" s="551" t="s">
        <v>1204</v>
      </c>
      <c r="C28" s="535"/>
      <c r="D28" s="553"/>
      <c r="E28" s="553"/>
      <c r="F28" s="144">
        <f t="shared" si="0"/>
        <v>0</v>
      </c>
    </row>
    <row r="29" spans="1:7">
      <c r="A29" s="534">
        <v>7</v>
      </c>
      <c r="B29" s="551" t="s">
        <v>1205</v>
      </c>
      <c r="C29" s="535"/>
      <c r="D29" s="553"/>
      <c r="E29" s="553"/>
      <c r="F29" s="144">
        <f t="shared" si="0"/>
        <v>0</v>
      </c>
    </row>
    <row r="30" spans="1:7">
      <c r="A30" s="534">
        <v>8</v>
      </c>
      <c r="B30" s="551" t="s">
        <v>1206</v>
      </c>
      <c r="C30" s="535"/>
      <c r="D30" s="553"/>
      <c r="E30" s="553"/>
      <c r="F30" s="144">
        <f t="shared" si="0"/>
        <v>0</v>
      </c>
    </row>
    <row r="31" spans="1:7">
      <c r="A31" s="534">
        <v>9</v>
      </c>
      <c r="B31" s="551" t="s">
        <v>1207</v>
      </c>
      <c r="C31" s="535"/>
      <c r="D31" s="553"/>
      <c r="E31" s="553"/>
      <c r="F31" s="144">
        <f t="shared" si="0"/>
        <v>0</v>
      </c>
    </row>
    <row r="32" spans="1:7">
      <c r="A32" s="534">
        <v>10</v>
      </c>
      <c r="B32" s="528"/>
      <c r="C32" s="535"/>
      <c r="D32" s="554"/>
      <c r="E32" s="555"/>
      <c r="F32" s="144">
        <f t="shared" si="0"/>
        <v>0</v>
      </c>
    </row>
    <row r="33" spans="1:6">
      <c r="A33" s="534">
        <v>11</v>
      </c>
      <c r="B33" s="528"/>
      <c r="C33" s="533"/>
      <c r="D33" s="536"/>
      <c r="E33" s="537"/>
      <c r="F33" s="144">
        <f t="shared" si="0"/>
        <v>0</v>
      </c>
    </row>
    <row r="34" spans="1:6">
      <c r="A34" s="534">
        <v>12</v>
      </c>
      <c r="B34" s="528"/>
      <c r="C34" s="533"/>
      <c r="D34" s="536"/>
      <c r="E34" s="537"/>
      <c r="F34" s="144">
        <f t="shared" si="0"/>
        <v>0</v>
      </c>
    </row>
    <row r="35" spans="1:6">
      <c r="A35" s="534">
        <v>13</v>
      </c>
      <c r="B35" s="527"/>
      <c r="C35" s="533"/>
      <c r="D35" s="536"/>
      <c r="E35" s="537"/>
      <c r="F35" s="144">
        <f t="shared" si="0"/>
        <v>0</v>
      </c>
    </row>
    <row r="36" spans="1:6">
      <c r="A36" s="534">
        <v>14</v>
      </c>
      <c r="B36" s="527"/>
      <c r="C36" s="533"/>
      <c r="D36" s="536"/>
      <c r="E36" s="537"/>
      <c r="F36" s="144">
        <f t="shared" si="0"/>
        <v>0</v>
      </c>
    </row>
    <row r="37" spans="1:6">
      <c r="A37" s="534">
        <v>15</v>
      </c>
      <c r="B37" s="528"/>
      <c r="C37" s="533"/>
      <c r="D37" s="536"/>
      <c r="E37" s="537"/>
      <c r="F37" s="144">
        <f t="shared" si="0"/>
        <v>0</v>
      </c>
    </row>
    <row r="38" spans="1:6">
      <c r="A38" s="534"/>
      <c r="B38" s="528"/>
      <c r="C38" s="538" t="s">
        <v>1151</v>
      </c>
      <c r="D38" s="539">
        <f>SUM(D23:D37)</f>
        <v>0</v>
      </c>
      <c r="E38" s="539">
        <f>SUM(E23:E37)</f>
        <v>0</v>
      </c>
      <c r="F38" s="539">
        <f>SUM(F23:F37)</f>
        <v>0</v>
      </c>
    </row>
    <row r="41" spans="1:6">
      <c r="A41" s="557" t="s">
        <v>1251</v>
      </c>
      <c r="B41" s="2"/>
      <c r="C41" s="323"/>
      <c r="D41" s="323"/>
    </row>
    <row r="42" spans="1:6">
      <c r="A42" s="323"/>
      <c r="B42" s="323"/>
      <c r="C42" s="323"/>
      <c r="D42" s="323"/>
    </row>
    <row r="43" spans="1:6">
      <c r="A43" s="323"/>
      <c r="B43" s="323"/>
      <c r="C43" s="323"/>
      <c r="D43" s="323"/>
    </row>
    <row r="44" spans="1:6">
      <c r="A44" s="323"/>
      <c r="C44" s="3" t="s">
        <v>1220</v>
      </c>
      <c r="D44" s="4" t="s">
        <v>1222</v>
      </c>
      <c r="E44" s="276" t="s">
        <v>1253</v>
      </c>
    </row>
    <row r="45" spans="1:6">
      <c r="A45" s="557"/>
      <c r="C45" s="3" t="s">
        <v>1221</v>
      </c>
      <c r="E45" s="4" t="s">
        <v>1223</v>
      </c>
    </row>
    <row r="46" spans="1:6">
      <c r="A46" s="1"/>
      <c r="C46" s="3" t="s">
        <v>1224</v>
      </c>
      <c r="D46" s="4"/>
    </row>
  </sheetData>
  <mergeCells count="2">
    <mergeCell ref="A18:F18"/>
    <mergeCell ref="A19:F19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Obrazac 1.</vt:lpstr>
      <vt:lpstr>Obrazac 2.</vt:lpstr>
      <vt:lpstr>Obrazac 3.</vt:lpstr>
      <vt:lpstr>Obrazac 4.</vt:lpstr>
      <vt:lpstr>Obrazac 5.</vt:lpstr>
      <vt:lpstr>Obrazac 6.</vt:lpstr>
      <vt:lpstr>Obrazac 7.</vt:lpstr>
      <vt:lpstr>Obrazac 8.</vt:lpstr>
      <vt:lpstr>Obrazac 9.</vt:lpstr>
      <vt:lpstr>JP Obrazac</vt:lpstr>
      <vt:lpstr>'Obrazac 7.'!_FilterDatabase</vt:lpstr>
      <vt:lpstr>'JP Obrazac'!Print_Area</vt:lpstr>
      <vt:lpstr>'Obrazac 1.'!Print_Area</vt:lpstr>
      <vt:lpstr>'Obrazac 2.'!Print_Area</vt:lpstr>
      <vt:lpstr>'Obrazac 3.'!Print_Area</vt:lpstr>
      <vt:lpstr>'Obrazac 4.'!Print_Area</vt:lpstr>
      <vt:lpstr>'Obrazac 5.'!Print_Area</vt:lpstr>
      <vt:lpstr>'Obrazac 6.'!Print_Area</vt:lpstr>
      <vt:lpstr>'Obrazac 7.'!Print_Area</vt:lpstr>
      <vt:lpstr>'Obrazac 8.'!Print_Area</vt:lpstr>
      <vt:lpstr>'Obrazac 9.'!Print_Area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trezor1</dc:creator>
  <cp:lastModifiedBy>Mela Kovač</cp:lastModifiedBy>
  <cp:revision>0</cp:revision>
  <cp:lastPrinted>2020-07-22T19:15:29Z</cp:lastPrinted>
  <dcterms:created xsi:type="dcterms:W3CDTF">2011-08-02T07:41:15Z</dcterms:created>
  <dcterms:modified xsi:type="dcterms:W3CDTF">2020-07-22T19:17:50Z</dcterms:modified>
  <dc:language>bs-BA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NewReviewCycle">
    <vt:lpwstr/>
  </property>
</Properties>
</file>