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mihana Mahmic\Desktop\VIJEĆE DOKTORSDKOG STUDIJ\"/>
    </mc:Choice>
  </mc:AlternateContent>
  <xr:revisionPtr revIDLastSave="0" documentId="13_ncr:1_{92D43438-3E19-456F-AC09-A152D82FD05F}" xr6:coauthVersionLast="47" xr6:coauthVersionMax="47" xr10:uidLastSave="{00000000-0000-0000-0000-000000000000}"/>
  <bookViews>
    <workbookView xWindow="-120" yWindow="-120" windowWidth="29040" windowHeight="15720" xr2:uid="{B844BC62-0571-4F9D-8FEC-88EE0FB9DEEF}"/>
  </bookViews>
  <sheets>
    <sheet name="plan" sheetId="5" r:id="rId1"/>
  </sheets>
  <definedNames>
    <definedName name="_xlnm._FilterDatabase" localSheetId="0" hidden="1">plan!$K$2:$K$16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3" i="5" l="1"/>
  <c r="M15" i="5"/>
  <c r="L5" i="5"/>
  <c r="L6" i="5"/>
  <c r="L7" i="5"/>
  <c r="L8" i="5"/>
  <c r="L9" i="5"/>
  <c r="L10" i="5"/>
  <c r="L11" i="5"/>
  <c r="L12" i="5"/>
  <c r="D15" i="5" l="1"/>
  <c r="D8" i="5"/>
  <c r="I6" i="5"/>
  <c r="M13" i="5" l="1"/>
  <c r="M18" i="5" l="1"/>
  <c r="L20" i="5"/>
  <c r="L21" i="5"/>
  <c r="L22" i="5"/>
  <c r="L19" i="5"/>
  <c r="M20" i="5"/>
  <c r="M21" i="5"/>
  <c r="M22" i="5"/>
  <c r="M19" i="5"/>
  <c r="M8" i="5"/>
  <c r="M9" i="5"/>
  <c r="L23" i="5" l="1"/>
  <c r="I10" i="5"/>
  <c r="H11" i="5" s="1"/>
  <c r="H14" i="5"/>
  <c r="H7" i="5"/>
  <c r="I4" i="5"/>
  <c r="H4" i="5"/>
  <c r="C8" i="5"/>
  <c r="D7" i="5"/>
  <c r="D6" i="5"/>
  <c r="H5" i="5" l="1"/>
  <c r="M4" i="5"/>
  <c r="L4" i="5"/>
  <c r="M6" i="5"/>
  <c r="M12" i="5"/>
  <c r="M10" i="5"/>
  <c r="M5" i="5"/>
  <c r="M7" i="5"/>
  <c r="M11" i="5" l="1"/>
  <c r="L15" i="5"/>
  <c r="M26" i="5" s="1"/>
</calcChain>
</file>

<file path=xl/sharedStrings.xml><?xml version="1.0" encoding="utf-8"?>
<sst xmlns="http://schemas.openxmlformats.org/spreadsheetml/2006/main" count="50" uniqueCount="47">
  <si>
    <t>Opis</t>
  </si>
  <si>
    <t>Vrijednost</t>
  </si>
  <si>
    <t>Broj studenata</t>
  </si>
  <si>
    <t>Ukupno KM</t>
  </si>
  <si>
    <t>Školarina za magistre nauka</t>
  </si>
  <si>
    <t>Ukupna školarina</t>
  </si>
  <si>
    <t>Raspoloživo za troškove</t>
  </si>
  <si>
    <t>Školarina</t>
  </si>
  <si>
    <t>UKUPNO</t>
  </si>
  <si>
    <t>Predavanja obavezna i konsul I SEM- POLITOLOGIJA, SOC, SIMS, ž-K, SR</t>
  </si>
  <si>
    <t>Predavanja konsultativna I SEM ž-K, SR</t>
  </si>
  <si>
    <t xml:space="preserve">Predavanja obavezna I SEM- POLITOLOGIJA (3), SOC(2), SIMS (2) </t>
  </si>
  <si>
    <t>Ukupno KM BRUTTO</t>
  </si>
  <si>
    <t>Ukupno KM NETTO</t>
  </si>
  <si>
    <t>Predavanja obavezna i konsul II SEM- Metodologija (2*60)</t>
  </si>
  <si>
    <t>Vrijednost neto sata</t>
  </si>
  <si>
    <t>Vrijednost bruto sata</t>
  </si>
  <si>
    <t>Mentor</t>
  </si>
  <si>
    <t>Predsjednik komisije</t>
  </si>
  <si>
    <t>Član  komisije</t>
  </si>
  <si>
    <t>Zapisničar</t>
  </si>
  <si>
    <t>Supervizor</t>
  </si>
  <si>
    <t>Aktivnosti</t>
  </si>
  <si>
    <t xml:space="preserve">neto </t>
  </si>
  <si>
    <t>bruto</t>
  </si>
  <si>
    <t>neto ukupno</t>
  </si>
  <si>
    <t>bruto ukupno</t>
  </si>
  <si>
    <t>ukupno</t>
  </si>
  <si>
    <t>Predavanja izborni  predmeti</t>
  </si>
  <si>
    <t>UKUPNO 3*160/2*160</t>
  </si>
  <si>
    <t xml:space="preserve">Individualni rad studenata  I SEM- POLITOLOGIJA (3), SOC(2), SIMS (2) </t>
  </si>
  <si>
    <t>Individualni rad studenata  I SEM ž-K, SR</t>
  </si>
  <si>
    <t xml:space="preserve">Individualni rad studenata </t>
  </si>
  <si>
    <t>Gostujući profesori iz bih- troškovi smještaja</t>
  </si>
  <si>
    <t>Izdvajanje za Fakultet</t>
  </si>
  <si>
    <t xml:space="preserve">UKUPNO TROŠKOVA </t>
  </si>
  <si>
    <t>PRIHODI</t>
  </si>
  <si>
    <t>RASHODI</t>
  </si>
  <si>
    <t>Realizacija ovog planiranog Finansijskog plana zavisiće od realno ostvarenog prihoda. U tom smislu Dekan zadržava pravo i obavezu da vrši rebalans plana zavisno od priliva sredstava, te da cijeneći doprinos službi Fakulteta na realizaciji doktorskog studija određuje pojedinačnu stimulaciju angažiranim uposlenicima (naknada za prekovremeni rad, rad na dane vikenda), a ista će biti isplaćena iz sredstava koja su izdvojena za Fakultet kao i dodatak na platu predsjednika Vijeća doktorskog studija.</t>
  </si>
  <si>
    <t>PREDAVANJA</t>
  </si>
  <si>
    <t>DEKAN FAKULTETA</t>
  </si>
  <si>
    <t>SEKRETAR FAKULTETA</t>
  </si>
  <si>
    <t>ŠEF SLUŽBE ZA RAČUNOVODSTVO I FINANSIJE</t>
  </si>
  <si>
    <t>VIŠI STRUČNI SARADNIK ZA POSTDIPLOMSKI I DOKTORSKI STUDIJ</t>
  </si>
  <si>
    <t>RUKOVODILA VIJEĆA DOKTORSKOG STUDIJA</t>
  </si>
  <si>
    <t>PRODEKAN ZA NAUČNOISTRAŽIVAČKI RAD</t>
  </si>
  <si>
    <t>Sarajevo, 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</si>
</sst>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
      <b/>
      <sz val="11"/>
      <color rgb="FFFF0000"/>
      <name val="Calibri"/>
      <family val="2"/>
      <scheme val="minor"/>
    </font>
    <font>
      <u/>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1" xfId="0" applyBorder="1"/>
    <xf numFmtId="0" fontId="3" fillId="0" borderId="1" xfId="0" applyFont="1" applyBorder="1"/>
    <xf numFmtId="0" fontId="3" fillId="0" borderId="1" xfId="0" applyFont="1" applyBorder="1" applyAlignment="1">
      <alignment vertical="center" wrapText="1"/>
    </xf>
    <xf numFmtId="0" fontId="3" fillId="2" borderId="1" xfId="0" applyFont="1" applyFill="1" applyBorder="1"/>
    <xf numFmtId="0" fontId="2" fillId="2" borderId="1" xfId="0" applyFont="1" applyFill="1" applyBorder="1"/>
    <xf numFmtId="0" fontId="0" fillId="3" borderId="1" xfId="0" applyFill="1" applyBorder="1"/>
    <xf numFmtId="0" fontId="4" fillId="0" borderId="0" xfId="0" applyFont="1"/>
    <xf numFmtId="0" fontId="3" fillId="0" borderId="0" xfId="0" applyFont="1"/>
    <xf numFmtId="0" fontId="3" fillId="0" borderId="1" xfId="0" applyFont="1" applyFill="1" applyBorder="1"/>
    <xf numFmtId="0" fontId="3" fillId="0" borderId="1" xfId="0" applyFont="1" applyBorder="1" applyAlignment="1">
      <alignment horizontal="center" vertical="center" wrapText="1"/>
    </xf>
    <xf numFmtId="0" fontId="3" fillId="2" borderId="1" xfId="0" applyFont="1" applyFill="1" applyBorder="1" applyAlignment="1">
      <alignment vertical="center" wrapText="1"/>
    </xf>
    <xf numFmtId="0" fontId="2" fillId="0" borderId="0" xfId="0" applyFont="1"/>
    <xf numFmtId="0" fontId="0" fillId="0" borderId="0" xfId="0" applyFont="1"/>
    <xf numFmtId="0" fontId="3" fillId="0" borderId="1" xfId="0" applyFont="1" applyFill="1" applyBorder="1" applyAlignment="1">
      <alignment vertical="center" wrapText="1"/>
    </xf>
    <xf numFmtId="0" fontId="0" fillId="0" borderId="0" xfId="0" applyFill="1"/>
    <xf numFmtId="0" fontId="5" fillId="2" borderId="1" xfId="0" applyFont="1" applyFill="1" applyBorder="1"/>
    <xf numFmtId="0" fontId="3" fillId="4" borderId="1" xfId="0" applyFont="1" applyFill="1" applyBorder="1"/>
    <xf numFmtId="0" fontId="3" fillId="0" borderId="0" xfId="0" applyFont="1" applyFill="1" applyBorder="1" applyAlignment="1">
      <alignment vertical="center" wrapText="1"/>
    </xf>
    <xf numFmtId="0" fontId="1" fillId="5" borderId="1" xfId="0" applyFont="1" applyFill="1" applyBorder="1" applyAlignment="1">
      <alignment vertical="center" wrapText="1"/>
    </xf>
    <xf numFmtId="0" fontId="0" fillId="5" borderId="1" xfId="0" applyFill="1" applyBorder="1" applyAlignment="1"/>
    <xf numFmtId="0" fontId="3" fillId="5" borderId="1" xfId="0" applyFont="1" applyFill="1" applyBorder="1" applyAlignment="1">
      <alignment horizontal="right" vertical="center" wrapText="1"/>
    </xf>
    <xf numFmtId="0" fontId="3" fillId="5" borderId="1" xfId="0" applyFont="1" applyFill="1" applyBorder="1" applyAlignment="1">
      <alignment vertical="center" wrapText="1"/>
    </xf>
    <xf numFmtId="0" fontId="0" fillId="6" borderId="1" xfId="0" applyFill="1" applyBorder="1"/>
    <xf numFmtId="0" fontId="3" fillId="0" borderId="0" xfId="0" applyFont="1" applyFill="1" applyBorder="1"/>
    <xf numFmtId="0" fontId="6" fillId="0" borderId="0" xfId="0" applyFont="1"/>
    <xf numFmtId="0" fontId="3" fillId="2" borderId="1" xfId="0" applyFont="1" applyFill="1" applyBorder="1" applyAlignment="1">
      <alignment horizontal="center"/>
    </xf>
    <xf numFmtId="0" fontId="3" fillId="0" borderId="0" xfId="0" applyFont="1" applyAlignment="1">
      <alignment horizontal="center" vertical="center" wrapText="1"/>
    </xf>
    <xf numFmtId="0" fontId="3"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DFC6F-0904-4F2A-8429-910A83D663CD}">
  <sheetPr>
    <pageSetUpPr fitToPage="1"/>
  </sheetPr>
  <dimension ref="A1:Q33"/>
  <sheetViews>
    <sheetView tabSelected="1" workbookViewId="0">
      <selection activeCell="O28" sqref="O28"/>
    </sheetView>
  </sheetViews>
  <sheetFormatPr defaultRowHeight="15" x14ac:dyDescent="0.25"/>
  <cols>
    <col min="1" max="1" width="20" customWidth="1"/>
    <col min="2" max="2" width="11" customWidth="1"/>
    <col min="3" max="3" width="12.140625" customWidth="1"/>
    <col min="4" max="4" width="13" customWidth="1"/>
    <col min="5" max="5" width="5.42578125" customWidth="1"/>
    <col min="6" max="6" width="4.85546875" style="8" customWidth="1"/>
    <col min="7" max="7" width="55.85546875" style="13" customWidth="1"/>
    <col min="8" max="8" width="20.7109375" customWidth="1"/>
    <col min="9" max="9" width="18.5703125" customWidth="1"/>
    <col min="10" max="10" width="15" customWidth="1"/>
    <col min="11" max="11" width="11.28515625" customWidth="1"/>
    <col min="12" max="12" width="15.28515625" customWidth="1"/>
    <col min="13" max="13" width="12" customWidth="1"/>
    <col min="14" max="14" width="14.7109375" customWidth="1"/>
    <col min="15" max="15" width="15.140625" customWidth="1"/>
  </cols>
  <sheetData>
    <row r="1" spans="1:17" x14ac:dyDescent="0.25">
      <c r="G1" s="8" t="s">
        <v>37</v>
      </c>
    </row>
    <row r="2" spans="1:17" ht="30" x14ac:dyDescent="0.25">
      <c r="F2" s="2">
        <v>1</v>
      </c>
      <c r="G2" s="3" t="s">
        <v>0</v>
      </c>
      <c r="H2" s="2" t="s">
        <v>29</v>
      </c>
      <c r="I2" s="3" t="s">
        <v>39</v>
      </c>
      <c r="J2" s="3" t="s">
        <v>15</v>
      </c>
      <c r="K2" s="3" t="s">
        <v>16</v>
      </c>
      <c r="L2" s="10" t="s">
        <v>12</v>
      </c>
      <c r="M2" s="10" t="s">
        <v>13</v>
      </c>
    </row>
    <row r="3" spans="1:17" x14ac:dyDescent="0.25">
      <c r="F3" s="2"/>
      <c r="G3" s="4" t="s">
        <v>9</v>
      </c>
      <c r="H3" s="26">
        <v>800</v>
      </c>
      <c r="I3" s="26"/>
      <c r="J3" s="1"/>
      <c r="K3" s="1"/>
      <c r="L3" s="1"/>
      <c r="M3" s="1"/>
    </row>
    <row r="4" spans="1:17" x14ac:dyDescent="0.25">
      <c r="A4" s="8" t="s">
        <v>36</v>
      </c>
      <c r="F4" s="2"/>
      <c r="G4" s="4" t="s">
        <v>11</v>
      </c>
      <c r="H4" s="1">
        <f>H3-320</f>
        <v>480</v>
      </c>
      <c r="I4" s="2">
        <f>(3*15*3)+ (2*15*3) + (2*15*3)</f>
        <v>315</v>
      </c>
      <c r="J4" s="1">
        <v>80</v>
      </c>
      <c r="K4" s="1">
        <v>135.24</v>
      </c>
      <c r="L4" s="1">
        <f>I4*K4</f>
        <v>42600.600000000006</v>
      </c>
      <c r="M4" s="1">
        <f>(J4*I4)</f>
        <v>25200</v>
      </c>
    </row>
    <row r="5" spans="1:17" ht="30" x14ac:dyDescent="0.25">
      <c r="A5" s="3" t="s">
        <v>0</v>
      </c>
      <c r="B5" s="3" t="s">
        <v>1</v>
      </c>
      <c r="C5" s="3" t="s">
        <v>2</v>
      </c>
      <c r="D5" s="10" t="s">
        <v>3</v>
      </c>
      <c r="F5" s="2"/>
      <c r="G5" s="2" t="s">
        <v>30</v>
      </c>
      <c r="H5" s="1">
        <f>H4-I4</f>
        <v>165</v>
      </c>
      <c r="I5" s="1"/>
      <c r="J5" s="1"/>
      <c r="K5" s="6"/>
      <c r="L5" s="1">
        <f t="shared" ref="L5:L12" si="0">I5*K5</f>
        <v>0</v>
      </c>
      <c r="M5" s="1">
        <f t="shared" ref="M5:M11" si="1">(J5*I5)</f>
        <v>0</v>
      </c>
    </row>
    <row r="6" spans="1:17" x14ac:dyDescent="0.25">
      <c r="A6" s="19" t="s">
        <v>7</v>
      </c>
      <c r="B6" s="19">
        <v>15000</v>
      </c>
      <c r="C6" s="20">
        <v>18</v>
      </c>
      <c r="D6" s="21">
        <f>B6*C6</f>
        <v>270000</v>
      </c>
      <c r="F6" s="2"/>
      <c r="G6" s="4" t="s">
        <v>10</v>
      </c>
      <c r="H6" s="1">
        <v>320</v>
      </c>
      <c r="I6" s="2">
        <f>(3*8*3) + (3*8*3)</f>
        <v>144</v>
      </c>
      <c r="J6" s="1">
        <v>80</v>
      </c>
      <c r="K6" s="6">
        <v>135.24</v>
      </c>
      <c r="L6" s="1">
        <f t="shared" si="0"/>
        <v>19474.560000000001</v>
      </c>
      <c r="M6" s="1">
        <f>(J6*I6)</f>
        <v>11520</v>
      </c>
    </row>
    <row r="7" spans="1:17" ht="30" x14ac:dyDescent="0.25">
      <c r="A7" s="19" t="s">
        <v>4</v>
      </c>
      <c r="B7" s="19">
        <v>10000</v>
      </c>
      <c r="C7" s="19">
        <v>7</v>
      </c>
      <c r="D7" s="21">
        <f>B7*C7</f>
        <v>70000</v>
      </c>
      <c r="F7" s="2"/>
      <c r="G7" s="2" t="s">
        <v>31</v>
      </c>
      <c r="H7" s="1">
        <f>H6-I6</f>
        <v>176</v>
      </c>
      <c r="I7" s="1"/>
      <c r="J7" s="1"/>
      <c r="K7" s="6"/>
      <c r="L7" s="1">
        <f t="shared" si="0"/>
        <v>0</v>
      </c>
      <c r="M7" s="1">
        <f>(J7*I7)</f>
        <v>0</v>
      </c>
    </row>
    <row r="8" spans="1:17" x14ac:dyDescent="0.25">
      <c r="A8" s="22" t="s">
        <v>5</v>
      </c>
      <c r="B8" s="22"/>
      <c r="C8" s="22">
        <f>SUM(C6:C7)</f>
        <v>25</v>
      </c>
      <c r="D8" s="21">
        <f>SUM(D6:D7)</f>
        <v>340000</v>
      </c>
      <c r="F8" s="2"/>
      <c r="G8" s="2"/>
      <c r="H8" s="1"/>
      <c r="I8" s="1"/>
      <c r="J8" s="1"/>
      <c r="K8" s="6"/>
      <c r="L8" s="1">
        <f t="shared" si="0"/>
        <v>0</v>
      </c>
      <c r="M8" s="1">
        <f t="shared" si="1"/>
        <v>0</v>
      </c>
    </row>
    <row r="9" spans="1:17" x14ac:dyDescent="0.25">
      <c r="F9" s="2">
        <v>2</v>
      </c>
      <c r="G9" s="4" t="s">
        <v>14</v>
      </c>
      <c r="H9" s="26">
        <v>120</v>
      </c>
      <c r="I9" s="26"/>
      <c r="J9" s="1"/>
      <c r="K9" s="6"/>
      <c r="L9" s="1">
        <f t="shared" si="0"/>
        <v>0</v>
      </c>
      <c r="M9" s="1">
        <f t="shared" si="1"/>
        <v>0</v>
      </c>
    </row>
    <row r="10" spans="1:17" x14ac:dyDescent="0.25">
      <c r="F10" s="2"/>
      <c r="G10" s="2"/>
      <c r="H10" s="1"/>
      <c r="I10" s="4">
        <f>2*45</f>
        <v>90</v>
      </c>
      <c r="J10" s="1">
        <v>80</v>
      </c>
      <c r="K10" s="6">
        <v>135.24</v>
      </c>
      <c r="L10" s="1">
        <f t="shared" si="0"/>
        <v>12171.6</v>
      </c>
      <c r="M10" s="1">
        <f t="shared" si="1"/>
        <v>7200</v>
      </c>
    </row>
    <row r="11" spans="1:17" ht="30" x14ac:dyDescent="0.25">
      <c r="A11" s="22" t="s">
        <v>34</v>
      </c>
      <c r="B11" s="22"/>
      <c r="C11" s="22"/>
      <c r="D11" s="21">
        <v>129412.09</v>
      </c>
      <c r="F11" s="2"/>
      <c r="G11" s="2" t="s">
        <v>32</v>
      </c>
      <c r="H11" s="1">
        <f>H9-I10</f>
        <v>30</v>
      </c>
      <c r="I11" s="1"/>
      <c r="J11" s="1"/>
      <c r="K11" s="6"/>
      <c r="L11" s="1">
        <f t="shared" si="0"/>
        <v>0</v>
      </c>
      <c r="M11" s="1">
        <f t="shared" si="1"/>
        <v>0</v>
      </c>
    </row>
    <row r="12" spans="1:17" x14ac:dyDescent="0.25">
      <c r="F12" s="2"/>
      <c r="G12" s="2" t="s">
        <v>28</v>
      </c>
      <c r="H12" s="1">
        <v>500</v>
      </c>
      <c r="I12" s="16">
        <v>350</v>
      </c>
      <c r="J12" s="1">
        <v>70</v>
      </c>
      <c r="K12" s="6">
        <v>118.33</v>
      </c>
      <c r="L12" s="1">
        <f t="shared" si="0"/>
        <v>41415.5</v>
      </c>
      <c r="M12" s="1">
        <f>(J12*I12)</f>
        <v>24500</v>
      </c>
      <c r="N12" s="7"/>
    </row>
    <row r="13" spans="1:17" x14ac:dyDescent="0.25">
      <c r="F13" s="2"/>
      <c r="I13" s="17"/>
      <c r="J13" s="17"/>
      <c r="K13" s="17"/>
      <c r="L13" s="1"/>
      <c r="M13" s="1">
        <f>(J13*I13)</f>
        <v>0</v>
      </c>
      <c r="N13" s="7"/>
    </row>
    <row r="14" spans="1:17" x14ac:dyDescent="0.25">
      <c r="F14" s="2"/>
      <c r="G14" s="2" t="s">
        <v>32</v>
      </c>
      <c r="H14" s="1">
        <f>H12-I12</f>
        <v>150</v>
      </c>
      <c r="O14" s="7"/>
      <c r="P14" s="7"/>
      <c r="Q14" s="7"/>
    </row>
    <row r="15" spans="1:17" ht="30" x14ac:dyDescent="0.25">
      <c r="A15" s="22" t="s">
        <v>6</v>
      </c>
      <c r="B15" s="22"/>
      <c r="C15" s="22"/>
      <c r="D15" s="21">
        <f>D8-D11</f>
        <v>210587.91</v>
      </c>
      <c r="F15" s="2"/>
      <c r="G15" s="9" t="s">
        <v>8</v>
      </c>
      <c r="H15" s="1"/>
      <c r="I15" s="1"/>
      <c r="J15" s="1"/>
      <c r="K15" s="1"/>
      <c r="L15" s="4">
        <f>SUM(L4:L14)</f>
        <v>115662.26000000001</v>
      </c>
      <c r="M15" s="1">
        <f>SUM(M4:M14)</f>
        <v>68420</v>
      </c>
    </row>
    <row r="16" spans="1:17" x14ac:dyDescent="0.25">
      <c r="F16" s="2"/>
      <c r="G16" s="2"/>
      <c r="H16" s="1"/>
      <c r="I16" s="1"/>
      <c r="J16" s="1"/>
      <c r="K16" s="6"/>
      <c r="L16" s="1"/>
      <c r="M16" s="1"/>
    </row>
    <row r="17" spans="1:13" x14ac:dyDescent="0.25">
      <c r="F17" s="2">
        <v>3</v>
      </c>
      <c r="G17" s="4" t="s">
        <v>22</v>
      </c>
      <c r="H17" s="2" t="s">
        <v>2</v>
      </c>
      <c r="I17" s="2" t="s">
        <v>23</v>
      </c>
      <c r="J17" s="9" t="s">
        <v>24</v>
      </c>
      <c r="K17" s="2"/>
      <c r="L17" s="2" t="s">
        <v>26</v>
      </c>
      <c r="M17" s="9" t="s">
        <v>25</v>
      </c>
    </row>
    <row r="18" spans="1:13" x14ac:dyDescent="0.25">
      <c r="F18" s="2"/>
      <c r="G18" s="2" t="s">
        <v>21</v>
      </c>
      <c r="H18" s="1">
        <v>25</v>
      </c>
      <c r="I18" s="2">
        <v>250</v>
      </c>
      <c r="J18" s="1">
        <v>422.62</v>
      </c>
      <c r="K18" s="1"/>
      <c r="L18" s="1">
        <v>10565.4</v>
      </c>
      <c r="M18" s="1">
        <f>H18*I18</f>
        <v>6250</v>
      </c>
    </row>
    <row r="19" spans="1:13" x14ac:dyDescent="0.25">
      <c r="B19" s="15"/>
      <c r="F19" s="2"/>
      <c r="G19" s="3" t="s">
        <v>17</v>
      </c>
      <c r="H19" s="1">
        <v>25</v>
      </c>
      <c r="I19" s="3">
        <v>1500</v>
      </c>
      <c r="J19" s="1">
        <v>2533.6999999999998</v>
      </c>
      <c r="K19" s="1"/>
      <c r="L19" s="1">
        <f>J19*H19</f>
        <v>63342.499999999993</v>
      </c>
      <c r="M19" s="1">
        <f>H19*I19</f>
        <v>37500</v>
      </c>
    </row>
    <row r="20" spans="1:13" x14ac:dyDescent="0.25">
      <c r="B20" s="12"/>
      <c r="F20" s="2"/>
      <c r="G20" s="3" t="s">
        <v>18</v>
      </c>
      <c r="H20" s="1">
        <v>25</v>
      </c>
      <c r="I20" s="3">
        <v>250</v>
      </c>
      <c r="J20" s="1">
        <v>422.62</v>
      </c>
      <c r="K20" s="1"/>
      <c r="L20" s="1">
        <f>J20*H20</f>
        <v>10565.5</v>
      </c>
      <c r="M20" s="1">
        <f>H20*I20</f>
        <v>6250</v>
      </c>
    </row>
    <row r="21" spans="1:13" x14ac:dyDescent="0.25">
      <c r="F21" s="2"/>
      <c r="G21" s="3" t="s">
        <v>19</v>
      </c>
      <c r="H21" s="1">
        <v>25</v>
      </c>
      <c r="I21" s="3">
        <v>150</v>
      </c>
      <c r="J21" s="1">
        <v>253.57</v>
      </c>
      <c r="K21" s="1"/>
      <c r="L21" s="1">
        <f>J21*H21</f>
        <v>6339.25</v>
      </c>
      <c r="M21" s="1">
        <f>H21*I21</f>
        <v>3750</v>
      </c>
    </row>
    <row r="22" spans="1:13" x14ac:dyDescent="0.25">
      <c r="F22" s="2"/>
      <c r="G22" s="3" t="s">
        <v>20</v>
      </c>
      <c r="H22" s="1">
        <v>25</v>
      </c>
      <c r="I22" s="11">
        <v>50</v>
      </c>
      <c r="J22" s="1">
        <v>84.52</v>
      </c>
      <c r="K22" s="1"/>
      <c r="L22" s="1">
        <f>J22*H22</f>
        <v>2113</v>
      </c>
      <c r="M22" s="1">
        <f>H22*I22</f>
        <v>1250</v>
      </c>
    </row>
    <row r="23" spans="1:13" x14ac:dyDescent="0.25">
      <c r="F23" s="2"/>
      <c r="G23" s="14" t="s">
        <v>27</v>
      </c>
      <c r="H23" s="1"/>
      <c r="I23" s="1"/>
      <c r="J23" s="1"/>
      <c r="K23" s="1"/>
      <c r="L23" s="4">
        <f>SUM(L18:L22)</f>
        <v>92925.65</v>
      </c>
      <c r="M23" s="1">
        <f>SUM(M18:M22)</f>
        <v>55000</v>
      </c>
    </row>
    <row r="24" spans="1:13" x14ac:dyDescent="0.25">
      <c r="F24" s="2"/>
      <c r="G24" s="2"/>
      <c r="H24" s="1"/>
      <c r="I24" s="1"/>
      <c r="J24" s="1"/>
      <c r="K24" s="1"/>
      <c r="L24" s="1"/>
      <c r="M24" s="1"/>
    </row>
    <row r="25" spans="1:13" x14ac:dyDescent="0.25">
      <c r="F25" s="2">
        <v>4</v>
      </c>
      <c r="G25" s="11" t="s">
        <v>33</v>
      </c>
      <c r="H25" s="5">
        <v>2000</v>
      </c>
      <c r="I25" s="1"/>
      <c r="J25" s="1"/>
      <c r="K25" s="1"/>
      <c r="L25" s="1"/>
      <c r="M25" s="1"/>
    </row>
    <row r="26" spans="1:13" x14ac:dyDescent="0.25">
      <c r="G26" s="28" t="s">
        <v>35</v>
      </c>
      <c r="H26" s="28"/>
      <c r="I26" s="28"/>
      <c r="J26" s="28"/>
      <c r="K26" s="28"/>
      <c r="L26" s="28"/>
      <c r="M26" s="23">
        <f>(L15+L23+H25)</f>
        <v>210587.91</v>
      </c>
    </row>
    <row r="27" spans="1:13" x14ac:dyDescent="0.25">
      <c r="G27" s="18"/>
      <c r="L27" s="24"/>
    </row>
    <row r="28" spans="1:13" ht="111" customHeight="1" x14ac:dyDescent="0.25">
      <c r="B28" s="15"/>
      <c r="G28" s="27" t="s">
        <v>38</v>
      </c>
      <c r="H28" s="27"/>
      <c r="I28" s="27"/>
    </row>
    <row r="29" spans="1:13" x14ac:dyDescent="0.25">
      <c r="A29" t="s">
        <v>43</v>
      </c>
      <c r="K29" s="25" t="s">
        <v>44</v>
      </c>
    </row>
    <row r="31" spans="1:13" x14ac:dyDescent="0.25">
      <c r="A31" t="s">
        <v>42</v>
      </c>
      <c r="G31" s="13" t="s">
        <v>46</v>
      </c>
      <c r="K31" s="25" t="s">
        <v>45</v>
      </c>
    </row>
    <row r="33" spans="1:11" x14ac:dyDescent="0.25">
      <c r="A33" t="s">
        <v>41</v>
      </c>
      <c r="K33" s="25" t="s">
        <v>40</v>
      </c>
    </row>
  </sheetData>
  <autoFilter ref="K2:K22" xr:uid="{C78DFC6F-0904-4F2A-8429-910A83D663CD}"/>
  <mergeCells count="4">
    <mergeCell ref="H3:I3"/>
    <mergeCell ref="H9:I9"/>
    <mergeCell ref="G28:I28"/>
    <mergeCell ref="G26:L26"/>
  </mergeCells>
  <pageMargins left="0.7" right="0.7" top="0.75" bottom="0.75" header="0.3" footer="0.3"/>
  <pageSetup paperSize="9" scale="61" orientation="landscape" r:id="rId1"/>
  <headerFooter>
    <oddHeader>&amp;CFINANSIJSKI PLAN ZA DOKTORSKI STUDIJ 2022/2023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Umihana Mahmic</dc:creator>
  <cp:lastModifiedBy>Umihana Mahmic</cp:lastModifiedBy>
  <cp:lastPrinted>2022-10-28T06:53:58Z</cp:lastPrinted>
  <dcterms:created xsi:type="dcterms:W3CDTF">2022-10-25T06:58:39Z</dcterms:created>
  <dcterms:modified xsi:type="dcterms:W3CDTF">2022-10-28T11:05:35Z</dcterms:modified>
</cp:coreProperties>
</file>